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\\enk-file-06\Userhome$\evajanss\Desktop\AU&amp; NÄMND DOKUMENT\2022 Alla Handlingar\6) Oktober\"/>
    </mc:Choice>
  </mc:AlternateContent>
  <xr:revisionPtr revIDLastSave="0" documentId="8_{BC24CF5E-75D1-4222-9918-4959DCB828AC}" xr6:coauthVersionLast="36" xr6:coauthVersionMax="36" xr10:uidLastSave="{00000000-0000-0000-0000-000000000000}"/>
  <bookViews>
    <workbookView xWindow="0" yWindow="0" windowWidth="28740" windowHeight="11280" activeTab="1" xr2:uid="{00000000-000D-0000-FFFF-FFFF00000000}"/>
  </bookViews>
  <sheets>
    <sheet name="Grunddatatabell" sheetId="1" r:id="rId1"/>
    <sheet name="Sammanställning" sheetId="2" r:id="rId2"/>
  </sheets>
  <definedNames>
    <definedName name="_xlnm._FilterDatabase" localSheetId="0" hidden="1">Grunddatatabell!$A$4:$Q$58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  <c r="H67" i="1" l="1"/>
  <c r="C58" i="2" s="1"/>
  <c r="J54" i="1" l="1"/>
  <c r="H56" i="1"/>
  <c r="H61" i="1" s="1"/>
  <c r="H69" i="1" s="1"/>
  <c r="C66" i="2" l="1"/>
  <c r="D12" i="2" l="1"/>
  <c r="C12" i="2"/>
  <c r="D56" i="2" l="1"/>
  <c r="C56" i="2"/>
  <c r="B56" i="2"/>
  <c r="D55" i="2"/>
  <c r="C55" i="2"/>
  <c r="B55" i="2"/>
  <c r="A55" i="2"/>
  <c r="D54" i="2"/>
  <c r="C54" i="2"/>
  <c r="B54" i="2"/>
  <c r="A54" i="2"/>
  <c r="B65" i="2" l="1"/>
  <c r="C65" i="2"/>
  <c r="D65" i="2"/>
  <c r="A53" i="2"/>
  <c r="B53" i="2"/>
  <c r="C53" i="2"/>
  <c r="D53" i="2"/>
  <c r="A65" i="2"/>
  <c r="B67" i="2"/>
  <c r="C67" i="2"/>
  <c r="D67" i="2"/>
  <c r="A5" i="2"/>
  <c r="B5" i="2"/>
  <c r="C5" i="2"/>
  <c r="D5" i="2"/>
  <c r="A6" i="2"/>
  <c r="B6" i="2"/>
  <c r="C6" i="2"/>
  <c r="D6" i="2"/>
  <c r="A3" i="2"/>
  <c r="B3" i="2"/>
  <c r="C3" i="2"/>
  <c r="D3" i="2"/>
  <c r="A7" i="2"/>
  <c r="B7" i="2"/>
  <c r="C7" i="2"/>
  <c r="D7" i="2"/>
  <c r="A8" i="2"/>
  <c r="B8" i="2"/>
  <c r="C8" i="2"/>
  <c r="D8" i="2"/>
  <c r="A9" i="2"/>
  <c r="B9" i="2"/>
  <c r="C9" i="2"/>
  <c r="D9" i="2"/>
  <c r="A11" i="2"/>
  <c r="B11" i="2"/>
  <c r="D11" i="2"/>
  <c r="A10" i="2"/>
  <c r="B10" i="2"/>
  <c r="C10" i="2"/>
  <c r="D10" i="2"/>
  <c r="A20" i="2"/>
  <c r="B20" i="2"/>
  <c r="C20" i="2"/>
  <c r="D20" i="2"/>
  <c r="A21" i="2"/>
  <c r="B21" i="2"/>
  <c r="C21" i="2"/>
  <c r="D21" i="2"/>
  <c r="A22" i="2"/>
  <c r="B22" i="2"/>
  <c r="C22" i="2"/>
  <c r="D22" i="2"/>
  <c r="A24" i="2"/>
  <c r="B24" i="2"/>
  <c r="C24" i="2"/>
  <c r="D24" i="2"/>
  <c r="A23" i="2"/>
  <c r="B23" i="2"/>
  <c r="C23" i="2"/>
  <c r="D23" i="2"/>
  <c r="A25" i="2"/>
  <c r="B25" i="2"/>
  <c r="C25" i="2"/>
  <c r="D25" i="2"/>
  <c r="A27" i="2"/>
  <c r="B27" i="2"/>
  <c r="C27" i="2"/>
  <c r="D27" i="2"/>
  <c r="A30" i="2"/>
  <c r="B30" i="2"/>
  <c r="C30" i="2"/>
  <c r="D30" i="2"/>
  <c r="A32" i="2"/>
  <c r="B32" i="2"/>
  <c r="C32" i="2"/>
  <c r="D32" i="2"/>
  <c r="A29" i="2"/>
  <c r="B29" i="2"/>
  <c r="C29" i="2"/>
  <c r="D29" i="2"/>
  <c r="A26" i="2"/>
  <c r="B26" i="2"/>
  <c r="C26" i="2"/>
  <c r="D26" i="2"/>
  <c r="A31" i="2"/>
  <c r="B31" i="2"/>
  <c r="C31" i="2"/>
  <c r="D31" i="2"/>
  <c r="A35" i="2"/>
  <c r="B35" i="2"/>
  <c r="C35" i="2"/>
  <c r="D35" i="2"/>
  <c r="A34" i="2"/>
  <c r="B34" i="2"/>
  <c r="C34" i="2"/>
  <c r="D34" i="2"/>
  <c r="A33" i="2"/>
  <c r="B33" i="2"/>
  <c r="C33" i="2"/>
  <c r="D33" i="2"/>
  <c r="A28" i="2"/>
  <c r="B28" i="2"/>
  <c r="C28" i="2"/>
  <c r="D28" i="2"/>
  <c r="A38" i="2"/>
  <c r="B38" i="2"/>
  <c r="C38" i="2"/>
  <c r="D38" i="2"/>
  <c r="A39" i="2"/>
  <c r="B39" i="2"/>
  <c r="C39" i="2"/>
  <c r="D39" i="2"/>
  <c r="A41" i="2"/>
  <c r="B41" i="2"/>
  <c r="C41" i="2"/>
  <c r="D41" i="2"/>
  <c r="A42" i="2"/>
  <c r="B42" i="2"/>
  <c r="C42" i="2"/>
  <c r="D42" i="2"/>
  <c r="A43" i="2"/>
  <c r="B43" i="2"/>
  <c r="C43" i="2"/>
  <c r="D43" i="2"/>
  <c r="A4" i="2"/>
  <c r="B4" i="2"/>
  <c r="C4" i="2"/>
  <c r="D4" i="2"/>
  <c r="A37" i="2"/>
  <c r="B37" i="2"/>
  <c r="D37" i="2"/>
  <c r="A36" i="2"/>
  <c r="B36" i="2"/>
  <c r="C36" i="2"/>
  <c r="D36" i="2"/>
  <c r="A40" i="2"/>
  <c r="B40" i="2"/>
  <c r="C40" i="2"/>
  <c r="D40" i="2"/>
  <c r="A45" i="2"/>
  <c r="B45" i="2"/>
  <c r="C45" i="2"/>
  <c r="D45" i="2"/>
  <c r="A46" i="2"/>
  <c r="B46" i="2"/>
  <c r="C46" i="2"/>
  <c r="D46" i="2"/>
  <c r="A49" i="2"/>
  <c r="B49" i="2"/>
  <c r="C49" i="2"/>
  <c r="D49" i="2"/>
  <c r="A44" i="2"/>
  <c r="B44" i="2"/>
  <c r="C44" i="2"/>
  <c r="D44" i="2"/>
  <c r="A52" i="2"/>
  <c r="B52" i="2"/>
  <c r="C52" i="2"/>
  <c r="D52" i="2"/>
  <c r="A47" i="2"/>
  <c r="B47" i="2"/>
  <c r="C47" i="2"/>
  <c r="D47" i="2"/>
  <c r="A51" i="2"/>
  <c r="B51" i="2"/>
  <c r="C51" i="2"/>
  <c r="D51" i="2"/>
  <c r="A48" i="2"/>
  <c r="B48" i="2"/>
  <c r="C48" i="2"/>
  <c r="D48" i="2"/>
  <c r="A50" i="2"/>
  <c r="B50" i="2"/>
  <c r="C50" i="2"/>
  <c r="D50" i="2"/>
  <c r="A12" i="2"/>
  <c r="B12" i="2"/>
  <c r="A13" i="2"/>
  <c r="B13" i="2"/>
  <c r="C13" i="2"/>
  <c r="D13" i="2"/>
  <c r="A14" i="2"/>
  <c r="B14" i="2"/>
  <c r="C14" i="2"/>
  <c r="D14" i="2"/>
  <c r="A2" i="2"/>
  <c r="C57" i="2" l="1"/>
  <c r="D68" i="2"/>
  <c r="C68" i="2"/>
  <c r="D57" i="2"/>
  <c r="C11" i="2"/>
  <c r="C15" i="2" s="1"/>
  <c r="C59" i="2" l="1"/>
  <c r="C61" i="2" s="1"/>
  <c r="C71" i="2"/>
  <c r="D15" i="2"/>
</calcChain>
</file>

<file path=xl/sharedStrings.xml><?xml version="1.0" encoding="utf-8"?>
<sst xmlns="http://schemas.openxmlformats.org/spreadsheetml/2006/main" count="148" uniqueCount="118">
  <si>
    <t>Verksamhet</t>
  </si>
  <si>
    <t>RS-kod (Kolada)</t>
  </si>
  <si>
    <t>Antal platser</t>
  </si>
  <si>
    <t>Fungerar för verksamhet (enligt skala)</t>
  </si>
  <si>
    <t>Samlad bedömning (tex ersätts år X)</t>
  </si>
  <si>
    <t>Kontrakt går ut (extern fastighetsägare)</t>
  </si>
  <si>
    <t>Kommentar</t>
  </si>
  <si>
    <t xml:space="preserve">Underlag till Lokalbehovsplan </t>
  </si>
  <si>
    <t>Förvaltning:</t>
  </si>
  <si>
    <t>Teknisk status (4 kategorier, huvudbyggnad)</t>
  </si>
  <si>
    <t>Beläggningsgrad (om det är relevant)</t>
  </si>
  <si>
    <t xml:space="preserve">Fastighet-sägare extern </t>
  </si>
  <si>
    <t>Tillägg</t>
  </si>
  <si>
    <t>Objektsnummer</t>
  </si>
  <si>
    <t>Total kostnad/plats/elev</t>
  </si>
  <si>
    <t>Samlingsobj. övergripande kostnader</t>
  </si>
  <si>
    <t>Skolparkscen</t>
  </si>
  <si>
    <t xml:space="preserve">Ishallen </t>
  </si>
  <si>
    <t>Bredsandsbadet</t>
  </si>
  <si>
    <t>Enavallen</t>
  </si>
  <si>
    <t>Enahallen</t>
  </si>
  <si>
    <t>Ridskolan Åkerby</t>
  </si>
  <si>
    <t>Skattmansöådalen</t>
  </si>
  <si>
    <t>Skyttecentrum</t>
  </si>
  <si>
    <t>Idrottshuset</t>
  </si>
  <si>
    <t>Fanna IP</t>
  </si>
  <si>
    <t>Bergvretenhallen</t>
  </si>
  <si>
    <t>Fjärdhundra IP</t>
  </si>
  <si>
    <t>Karleby Tingshus</t>
  </si>
  <si>
    <t>Härnevi IP</t>
  </si>
  <si>
    <t>Åvallens IP</t>
  </si>
  <si>
    <t>Skogsvallens IP o hall</t>
  </si>
  <si>
    <t>Borgvallens IP</t>
  </si>
  <si>
    <t>Industrivägen 4</t>
  </si>
  <si>
    <t>Plåthuset Föremålsarkiv</t>
  </si>
  <si>
    <t>Vattumannen</t>
  </si>
  <si>
    <t>Ungdomsgård Romberga</t>
  </si>
  <si>
    <t>Hummelstahallen</t>
  </si>
  <si>
    <t>Lillkyrka IP</t>
  </si>
  <si>
    <t>Främjarstugan</t>
  </si>
  <si>
    <t>Korsängsskolans idrottshall</t>
  </si>
  <si>
    <t>Västerledsskolans idrottshall</t>
  </si>
  <si>
    <t>S:t Iliansskolans idrottshall</t>
  </si>
  <si>
    <t>Fjärdhundraskolans idrottshall</t>
  </si>
  <si>
    <t>Rombergaskolans idrottshall</t>
  </si>
  <si>
    <t>Hummelstaskolans idrottshall</t>
  </si>
  <si>
    <t>Grillbyskolans idrottshall</t>
  </si>
  <si>
    <t>Skolstaskolans idrottshall</t>
  </si>
  <si>
    <t>Örsundsbroskolan idrottshall</t>
  </si>
  <si>
    <t>24802</t>
  </si>
  <si>
    <t>24803</t>
  </si>
  <si>
    <t>24103</t>
  </si>
  <si>
    <t>24304</t>
  </si>
  <si>
    <t>24804</t>
  </si>
  <si>
    <t>24094</t>
  </si>
  <si>
    <t>24071</t>
  </si>
  <si>
    <t>24805</t>
  </si>
  <si>
    <t>24466</t>
  </si>
  <si>
    <t>34051</t>
  </si>
  <si>
    <t>Upplevelseförvaltningen</t>
  </si>
  <si>
    <t>Adress</t>
  </si>
  <si>
    <t>Lokal</t>
  </si>
  <si>
    <t>Fjärdhundrabadet + tillägg ombyggn</t>
  </si>
  <si>
    <t>Stadsbiblioteket + tillägg ombyggn</t>
  </si>
  <si>
    <t xml:space="preserve">Fritidsgård Västerledstorg + tillägg </t>
  </si>
  <si>
    <t>Tingshuset</t>
  </si>
  <si>
    <t>Museum</t>
  </si>
  <si>
    <t xml:space="preserve">Skyttelokalen </t>
  </si>
  <si>
    <t>Bokbussparkeringen</t>
  </si>
  <si>
    <t>Tingshuset Örsundsbro</t>
  </si>
  <si>
    <t>Kyrkogatan 4</t>
  </si>
  <si>
    <t>Rådhusgatan 3</t>
  </si>
  <si>
    <t>Kungsgatan 26</t>
  </si>
  <si>
    <t>Ågatan 2</t>
  </si>
  <si>
    <t>Enköpingsvägen 14</t>
  </si>
  <si>
    <t>Wallinska gården</t>
  </si>
  <si>
    <t xml:space="preserve">Kryddgårdsg </t>
  </si>
  <si>
    <t>Kulturskolan</t>
  </si>
  <si>
    <t>Sandbrohallen</t>
  </si>
  <si>
    <t>Rugbypaviljonen</t>
  </si>
  <si>
    <t>Sandgatan</t>
  </si>
  <si>
    <t>Ungdomens hus - Skatehall</t>
  </si>
  <si>
    <t>Motorområdet</t>
  </si>
  <si>
    <t>Kyrkogatan 2</t>
  </si>
  <si>
    <t>Ågatan 29</t>
  </si>
  <si>
    <t>Simtuna Karleby 5</t>
  </si>
  <si>
    <t>Torggatan 2a</t>
  </si>
  <si>
    <t>Torggatan 2</t>
  </si>
  <si>
    <t>Svartriskagatan 4</t>
  </si>
  <si>
    <t>Kaptensgatan 23</t>
  </si>
  <si>
    <t>Idrottsallèn</t>
  </si>
  <si>
    <r>
      <t xml:space="preserve">Yta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</si>
  <si>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Summa</t>
  </si>
  <si>
    <t>Huvudkontraktet delas mellan kultur och bibliotekt med fördelningen 40%/60%.</t>
  </si>
  <si>
    <t xml:space="preserve">inkl. tilläggskontrakt </t>
  </si>
  <si>
    <t>inkl. tilläggskontrakt</t>
  </si>
  <si>
    <t xml:space="preserve">inkl. tilläggskontrakt. </t>
  </si>
  <si>
    <t>OBS vi har en hyra för denna lokal som inte finns i budget</t>
  </si>
  <si>
    <t>Kultur och turism</t>
  </si>
  <si>
    <t>Idrott och fritid</t>
  </si>
  <si>
    <t>Pepparrotsbadet</t>
  </si>
  <si>
    <t>Torggatan 21</t>
  </si>
  <si>
    <t>kommande</t>
  </si>
  <si>
    <r>
      <rPr>
        <vertAlign val="superscript"/>
        <sz val="11"/>
        <color theme="1"/>
        <rFont val="Calibri"/>
        <family val="2"/>
        <scheme val="minor"/>
      </rPr>
      <t xml:space="preserve"> 1)</t>
    </r>
    <r>
      <rPr>
        <sz val="11"/>
        <color theme="1"/>
        <rFont val="Calibri"/>
        <family val="2"/>
        <scheme val="minor"/>
      </rPr>
      <t xml:space="preserve"> Uppgifter hämtat från fil Internhyra 2021, </t>
    </r>
    <r>
      <rPr>
        <sz val="11"/>
        <color rgb="FFFF0000"/>
        <rFont val="Calibri"/>
        <family val="2"/>
        <scheme val="minor"/>
      </rPr>
      <t>190919</t>
    </r>
  </si>
  <si>
    <t xml:space="preserve">6 månader </t>
  </si>
  <si>
    <t>Kaptensgatan 19</t>
  </si>
  <si>
    <r>
      <t xml:space="preserve">Hyra (intern) 2022 </t>
    </r>
    <r>
      <rPr>
        <b/>
        <vertAlign val="superscript"/>
        <sz val="11"/>
        <color theme="1"/>
        <rFont val="Calibri"/>
        <family val="2"/>
        <scheme val="minor"/>
      </rPr>
      <t>2)</t>
    </r>
  </si>
  <si>
    <t>Linbanegatan 12</t>
  </si>
  <si>
    <t>Linbanegatan</t>
  </si>
  <si>
    <r>
      <rPr>
        <vertAlign val="superscript"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Uppgifter hämtat från fil hyra prel 2022</t>
    </r>
  </si>
  <si>
    <t>Budget enl agresso</t>
  </si>
  <si>
    <t>Facilitetsbyggnad Korsängen</t>
  </si>
  <si>
    <t>Skollokaler</t>
  </si>
  <si>
    <t>Totalt idrottshuset</t>
  </si>
  <si>
    <t>Tillkommande kostnad från 1/9, utifrån renoveringen</t>
  </si>
  <si>
    <t>Kaptensgatan</t>
  </si>
  <si>
    <t>Fritidsbanken tilläggskontrakt</t>
  </si>
  <si>
    <t>Verklig kostnad linbanegatan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</si>
</sst>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r_-;\-* #,##0.00\ _k_r_-;_-* &quot;-&quot;??\ _k_r_-;_-@_-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2" fontId="1" fillId="2" borderId="1" xfId="0" applyNumberFormat="1" applyFont="1" applyFill="1" applyBorder="1" applyAlignment="1">
      <alignment wrapText="1"/>
    </xf>
    <xf numFmtId="0" fontId="0" fillId="0" borderId="1" xfId="0" applyBorder="1"/>
    <xf numFmtId="2" fontId="1" fillId="3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0" xfId="0" applyFill="1"/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4" fillId="0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2" fontId="0" fillId="3" borderId="1" xfId="0" applyNumberFormat="1" applyFill="1" applyBorder="1"/>
    <xf numFmtId="3" fontId="0" fillId="3" borderId="1" xfId="0" applyNumberFormat="1" applyFill="1" applyBorder="1"/>
    <xf numFmtId="0" fontId="0" fillId="3" borderId="1" xfId="0" applyFill="1" applyBorder="1"/>
    <xf numFmtId="3" fontId="1" fillId="3" borderId="1" xfId="0" applyNumberFormat="1" applyFont="1" applyFill="1" applyBorder="1"/>
    <xf numFmtId="0" fontId="0" fillId="0" borderId="0" xfId="0" applyFill="1" applyBorder="1"/>
    <xf numFmtId="3" fontId="1" fillId="0" borderId="0" xfId="0" applyNumberFormat="1" applyFont="1" applyFill="1" applyBorder="1"/>
    <xf numFmtId="2" fontId="0" fillId="3" borderId="1" xfId="0" applyNumberFormat="1" applyFont="1" applyFill="1" applyBorder="1"/>
    <xf numFmtId="3" fontId="0" fillId="3" borderId="1" xfId="0" applyNumberFormat="1" applyFont="1" applyFill="1" applyBorder="1"/>
    <xf numFmtId="0" fontId="1" fillId="3" borderId="1" xfId="0" applyFont="1" applyFill="1" applyBorder="1"/>
    <xf numFmtId="3" fontId="0" fillId="0" borderId="0" xfId="0" applyNumberFormat="1" applyFill="1"/>
    <xf numFmtId="0" fontId="0" fillId="3" borderId="0" xfId="0" applyFill="1" applyBorder="1"/>
    <xf numFmtId="3" fontId="1" fillId="3" borderId="0" xfId="0" applyNumberFormat="1" applyFont="1" applyFill="1" applyBorder="1"/>
    <xf numFmtId="3" fontId="1" fillId="0" borderId="0" xfId="0" applyNumberFormat="1" applyFont="1" applyFill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1" applyFont="1"/>
    <xf numFmtId="164" fontId="0" fillId="0" borderId="0" xfId="0" applyNumberFormat="1"/>
    <xf numFmtId="43" fontId="0" fillId="0" borderId="0" xfId="0" applyNumberFormat="1"/>
    <xf numFmtId="3" fontId="3" fillId="0" borderId="1" xfId="0" applyNumberFormat="1" applyFont="1" applyFill="1" applyBorder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zoomScale="120" zoomScaleNormal="120" workbookViewId="0">
      <selection activeCell="H55" sqref="H55"/>
    </sheetView>
  </sheetViews>
  <sheetFormatPr defaultRowHeight="15" x14ac:dyDescent="0.25"/>
  <cols>
    <col min="1" max="2" width="27" customWidth="1"/>
    <col min="3" max="3" width="14" customWidth="1"/>
    <col min="4" max="4" width="15" customWidth="1"/>
    <col min="5" max="5" width="16.140625" customWidth="1"/>
    <col min="6" max="6" width="11.140625" customWidth="1"/>
    <col min="7" max="7" width="12" customWidth="1"/>
    <col min="8" max="8" width="10.28515625" bestFit="1" customWidth="1"/>
    <col min="9" max="9" width="9.140625" customWidth="1"/>
    <col min="10" max="10" width="12" customWidth="1"/>
    <col min="11" max="11" width="13.42578125" customWidth="1"/>
    <col min="12" max="12" width="14" customWidth="1"/>
    <col min="13" max="13" width="16.140625" customWidth="1"/>
    <col min="14" max="14" width="11.28515625" customWidth="1"/>
    <col min="15" max="16" width="14" customWidth="1"/>
    <col min="17" max="17" width="73.7109375" bestFit="1" customWidth="1"/>
  </cols>
  <sheetData>
    <row r="1" spans="1:17" x14ac:dyDescent="0.25">
      <c r="A1" s="1" t="s">
        <v>7</v>
      </c>
      <c r="B1" s="1"/>
    </row>
    <row r="2" spans="1:17" ht="17.25" x14ac:dyDescent="0.25">
      <c r="A2" s="1" t="s">
        <v>8</v>
      </c>
      <c r="B2" s="1"/>
      <c r="C2" t="s">
        <v>59</v>
      </c>
      <c r="E2" t="s">
        <v>103</v>
      </c>
      <c r="I2" t="s">
        <v>109</v>
      </c>
    </row>
    <row r="3" spans="1:17" x14ac:dyDescent="0.25">
      <c r="A3" s="1"/>
      <c r="B3" s="1"/>
    </row>
    <row r="4" spans="1:17" ht="60" x14ac:dyDescent="0.25">
      <c r="A4" s="4" t="s">
        <v>61</v>
      </c>
      <c r="B4" s="4" t="s">
        <v>60</v>
      </c>
      <c r="C4" s="4" t="s">
        <v>0</v>
      </c>
      <c r="D4" s="4" t="s">
        <v>1</v>
      </c>
      <c r="E4" s="4" t="s">
        <v>13</v>
      </c>
      <c r="F4" s="2" t="s">
        <v>2</v>
      </c>
      <c r="G4" s="2" t="s">
        <v>14</v>
      </c>
      <c r="H4" s="4" t="s">
        <v>106</v>
      </c>
      <c r="I4" s="4" t="s">
        <v>91</v>
      </c>
      <c r="J4" s="2" t="s">
        <v>3</v>
      </c>
      <c r="K4" s="2" t="s">
        <v>9</v>
      </c>
      <c r="L4" s="2" t="s">
        <v>10</v>
      </c>
      <c r="M4" s="2" t="s">
        <v>4</v>
      </c>
      <c r="N4" s="2" t="s">
        <v>11</v>
      </c>
      <c r="O4" s="2" t="s">
        <v>5</v>
      </c>
      <c r="P4" s="2" t="s">
        <v>12</v>
      </c>
      <c r="Q4" s="2" t="s">
        <v>6</v>
      </c>
    </row>
    <row r="5" spans="1:17" x14ac:dyDescent="0.25">
      <c r="A5" s="7" t="s">
        <v>65</v>
      </c>
      <c r="B5" s="7" t="s">
        <v>70</v>
      </c>
      <c r="C5" s="6">
        <v>31510</v>
      </c>
      <c r="D5" s="7">
        <v>315</v>
      </c>
      <c r="E5" s="7">
        <v>24252</v>
      </c>
      <c r="F5" s="7"/>
      <c r="G5" s="7"/>
      <c r="H5" s="16">
        <v>668000</v>
      </c>
      <c r="I5" s="16">
        <v>825</v>
      </c>
      <c r="J5" s="3"/>
      <c r="K5" s="3"/>
      <c r="L5" s="3"/>
      <c r="M5" s="3"/>
      <c r="N5" s="3"/>
      <c r="O5" s="3"/>
      <c r="P5" s="3"/>
      <c r="Q5" s="3"/>
    </row>
    <row r="6" spans="1:17" x14ac:dyDescent="0.25">
      <c r="A6" s="7" t="s">
        <v>69</v>
      </c>
      <c r="B6" s="7" t="s">
        <v>74</v>
      </c>
      <c r="C6" s="6">
        <v>31510</v>
      </c>
      <c r="D6" s="7">
        <v>315</v>
      </c>
      <c r="E6" s="7">
        <v>24258</v>
      </c>
      <c r="F6" s="7"/>
      <c r="G6" s="7"/>
      <c r="H6" s="43">
        <v>64000</v>
      </c>
      <c r="I6" s="16">
        <v>157</v>
      </c>
      <c r="J6" s="3"/>
      <c r="K6" s="3"/>
      <c r="L6" s="3"/>
      <c r="M6" s="3"/>
      <c r="N6" s="3"/>
      <c r="O6" s="3"/>
      <c r="P6" s="3"/>
      <c r="Q6" s="3"/>
    </row>
    <row r="7" spans="1:17" x14ac:dyDescent="0.25">
      <c r="A7" s="7" t="s">
        <v>28</v>
      </c>
      <c r="B7" s="7" t="s">
        <v>85</v>
      </c>
      <c r="C7" s="18">
        <v>31510</v>
      </c>
      <c r="D7" s="7">
        <v>315</v>
      </c>
      <c r="E7" s="7">
        <v>24261</v>
      </c>
      <c r="F7" s="7"/>
      <c r="G7" s="7"/>
      <c r="H7" s="16">
        <v>142000</v>
      </c>
      <c r="I7" s="16">
        <v>187</v>
      </c>
      <c r="J7" s="3"/>
      <c r="K7" s="3"/>
      <c r="L7" s="3"/>
      <c r="M7" s="3"/>
      <c r="N7" s="3"/>
      <c r="O7" s="3"/>
      <c r="P7" s="3"/>
      <c r="Q7" s="3"/>
    </row>
    <row r="8" spans="1:17" x14ac:dyDescent="0.25">
      <c r="A8" s="11" t="s">
        <v>75</v>
      </c>
      <c r="B8" s="7" t="s">
        <v>76</v>
      </c>
      <c r="C8" s="18">
        <v>31510</v>
      </c>
      <c r="D8" s="7">
        <v>315</v>
      </c>
      <c r="E8" s="7">
        <v>24262</v>
      </c>
      <c r="F8" s="7"/>
      <c r="G8" s="7"/>
      <c r="H8" s="16">
        <v>342000</v>
      </c>
      <c r="I8" s="16">
        <v>644</v>
      </c>
      <c r="J8" s="3"/>
      <c r="K8" s="3"/>
      <c r="L8" s="3"/>
      <c r="M8" s="3"/>
      <c r="N8" s="3"/>
      <c r="O8" s="3"/>
      <c r="P8" s="3"/>
      <c r="Q8" s="3"/>
    </row>
    <row r="9" spans="1:17" x14ac:dyDescent="0.25">
      <c r="A9" s="7" t="s">
        <v>66</v>
      </c>
      <c r="B9" s="7" t="s">
        <v>71</v>
      </c>
      <c r="C9" s="6">
        <v>31530</v>
      </c>
      <c r="D9" s="7">
        <v>315</v>
      </c>
      <c r="E9" s="7">
        <v>24254</v>
      </c>
      <c r="F9" s="7"/>
      <c r="G9" s="7"/>
      <c r="H9" s="16">
        <v>781000</v>
      </c>
      <c r="I9" s="16">
        <v>990</v>
      </c>
      <c r="J9" s="3"/>
      <c r="K9" s="3"/>
      <c r="L9" s="3"/>
      <c r="M9" s="3"/>
      <c r="N9" s="3"/>
      <c r="O9" s="3"/>
      <c r="P9" s="3"/>
      <c r="Q9" s="3"/>
    </row>
    <row r="10" spans="1:17" x14ac:dyDescent="0.25">
      <c r="A10" s="7" t="s">
        <v>34</v>
      </c>
      <c r="B10" s="7"/>
      <c r="C10" s="6">
        <v>31530</v>
      </c>
      <c r="D10" s="7">
        <v>315</v>
      </c>
      <c r="E10" s="7">
        <v>24255</v>
      </c>
      <c r="F10" s="7"/>
      <c r="G10" s="7"/>
      <c r="H10" s="16">
        <v>1212000</v>
      </c>
      <c r="I10" s="16">
        <v>960</v>
      </c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7" t="s">
        <v>63</v>
      </c>
      <c r="B11" s="7" t="s">
        <v>84</v>
      </c>
      <c r="C11" s="6">
        <v>32010</v>
      </c>
      <c r="D11" s="7">
        <v>320</v>
      </c>
      <c r="E11" s="7">
        <v>24251</v>
      </c>
      <c r="F11" s="7"/>
      <c r="G11" s="7"/>
      <c r="H11" s="16">
        <v>2434000</v>
      </c>
      <c r="I11" s="16">
        <v>4238</v>
      </c>
      <c r="J11" s="3"/>
      <c r="K11" s="3"/>
      <c r="L11" s="3"/>
      <c r="M11" s="3"/>
      <c r="N11" s="3"/>
      <c r="O11" s="3"/>
      <c r="P11" s="3"/>
      <c r="Q11" s="3" t="s">
        <v>93</v>
      </c>
    </row>
    <row r="12" spans="1:17" x14ac:dyDescent="0.25">
      <c r="A12" s="7" t="s">
        <v>68</v>
      </c>
      <c r="B12" s="7" t="s">
        <v>73</v>
      </c>
      <c r="C12" s="6">
        <v>32010</v>
      </c>
      <c r="D12" s="7">
        <v>320</v>
      </c>
      <c r="E12" s="7">
        <v>24259</v>
      </c>
      <c r="F12" s="7"/>
      <c r="G12" s="7"/>
      <c r="H12" s="16">
        <v>17000</v>
      </c>
      <c r="I12" s="16">
        <v>42</v>
      </c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8" t="s">
        <v>17</v>
      </c>
      <c r="B13" s="7" t="s">
        <v>86</v>
      </c>
      <c r="C13" s="9">
        <v>34010</v>
      </c>
      <c r="D13" s="7">
        <v>340</v>
      </c>
      <c r="E13" s="7">
        <v>24121</v>
      </c>
      <c r="F13" s="7"/>
      <c r="G13" s="7"/>
      <c r="H13" s="16">
        <v>3902000</v>
      </c>
      <c r="I13" s="16">
        <v>4075</v>
      </c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8" t="s">
        <v>78</v>
      </c>
      <c r="B14" s="7" t="s">
        <v>86</v>
      </c>
      <c r="C14" s="9">
        <v>34010</v>
      </c>
      <c r="D14" s="7">
        <v>340</v>
      </c>
      <c r="E14" s="7">
        <v>24122</v>
      </c>
      <c r="F14" s="7"/>
      <c r="G14" s="7"/>
      <c r="H14" s="16">
        <v>3492000</v>
      </c>
      <c r="I14" s="16">
        <v>3488</v>
      </c>
      <c r="J14" s="3"/>
      <c r="K14" s="3"/>
      <c r="L14" s="3"/>
      <c r="M14" s="3"/>
      <c r="N14" s="3"/>
      <c r="O14" s="3"/>
      <c r="P14" s="3"/>
      <c r="Q14" s="3" t="s">
        <v>94</v>
      </c>
    </row>
    <row r="15" spans="1:17" x14ac:dyDescent="0.25">
      <c r="A15" s="7" t="s">
        <v>24</v>
      </c>
      <c r="B15" s="7" t="s">
        <v>87</v>
      </c>
      <c r="C15" s="6">
        <v>34020</v>
      </c>
      <c r="D15" s="7">
        <v>340</v>
      </c>
      <c r="E15" s="7">
        <v>24130</v>
      </c>
      <c r="F15" s="7"/>
      <c r="G15" s="7"/>
      <c r="H15" s="16">
        <v>5588000</v>
      </c>
      <c r="I15" s="16">
        <v>9650</v>
      </c>
      <c r="J15" s="3"/>
      <c r="K15" s="3"/>
      <c r="L15" s="3"/>
      <c r="M15" s="3"/>
      <c r="N15" s="3"/>
      <c r="O15" s="3"/>
      <c r="P15" s="3"/>
      <c r="Q15" s="3" t="s">
        <v>94</v>
      </c>
    </row>
    <row r="16" spans="1:17" x14ac:dyDescent="0.25">
      <c r="A16" s="7" t="s">
        <v>62</v>
      </c>
      <c r="B16" s="7"/>
      <c r="C16" s="6">
        <v>34041</v>
      </c>
      <c r="D16" s="7">
        <v>340</v>
      </c>
      <c r="E16" s="7">
        <v>24310</v>
      </c>
      <c r="F16" s="7"/>
      <c r="G16" s="7"/>
      <c r="H16" s="16">
        <v>1813000</v>
      </c>
      <c r="I16" s="16">
        <v>255</v>
      </c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20" t="s">
        <v>100</v>
      </c>
      <c r="B17" s="7"/>
      <c r="C17" s="6">
        <v>34030</v>
      </c>
      <c r="D17" s="7">
        <v>340</v>
      </c>
      <c r="E17" s="7">
        <v>24173</v>
      </c>
      <c r="F17" s="7"/>
      <c r="G17" s="7"/>
      <c r="H17" s="16">
        <v>22746000</v>
      </c>
      <c r="I17" s="16">
        <v>9850</v>
      </c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7" t="s">
        <v>18</v>
      </c>
      <c r="B18" s="7"/>
      <c r="C18" s="21">
        <v>34040</v>
      </c>
      <c r="D18" s="7">
        <v>340</v>
      </c>
      <c r="E18" s="7">
        <v>24150</v>
      </c>
      <c r="F18" s="7"/>
      <c r="G18" s="7"/>
      <c r="H18" s="16">
        <v>143000</v>
      </c>
      <c r="I18" s="16">
        <v>492</v>
      </c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7" t="s">
        <v>26</v>
      </c>
      <c r="B19" s="7" t="s">
        <v>88</v>
      </c>
      <c r="C19" s="6">
        <v>34051</v>
      </c>
      <c r="D19" s="7">
        <v>340</v>
      </c>
      <c r="E19" s="7">
        <v>24215</v>
      </c>
      <c r="F19" s="7"/>
      <c r="G19" s="7"/>
      <c r="H19" s="16">
        <v>1561000</v>
      </c>
      <c r="I19" s="16">
        <v>1393</v>
      </c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7" t="s">
        <v>37</v>
      </c>
      <c r="B20" s="7"/>
      <c r="C20" s="6">
        <v>34051</v>
      </c>
      <c r="D20" s="7">
        <v>340</v>
      </c>
      <c r="E20" s="7">
        <v>24794</v>
      </c>
      <c r="F20" s="7"/>
      <c r="G20" s="7"/>
      <c r="H20" s="16">
        <v>466000</v>
      </c>
      <c r="I20" s="16">
        <v>1032</v>
      </c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7" t="s">
        <v>25</v>
      </c>
      <c r="B21" s="7" t="s">
        <v>88</v>
      </c>
      <c r="C21" s="6">
        <v>34061</v>
      </c>
      <c r="D21" s="7">
        <v>340</v>
      </c>
      <c r="E21" s="7">
        <v>24004</v>
      </c>
      <c r="F21" s="7"/>
      <c r="G21" s="7"/>
      <c r="H21" s="16">
        <v>448000</v>
      </c>
      <c r="I21" s="16">
        <v>363</v>
      </c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7" t="s">
        <v>29</v>
      </c>
      <c r="B22" s="7"/>
      <c r="C22" s="6">
        <v>34061</v>
      </c>
      <c r="D22" s="7">
        <v>340</v>
      </c>
      <c r="E22" s="7">
        <v>24014</v>
      </c>
      <c r="F22" s="7"/>
      <c r="G22" s="7"/>
      <c r="H22" s="16">
        <v>40000</v>
      </c>
      <c r="I22" s="16">
        <v>76</v>
      </c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7" t="s">
        <v>19</v>
      </c>
      <c r="B23" s="7" t="s">
        <v>90</v>
      </c>
      <c r="C23" s="6">
        <v>34061</v>
      </c>
      <c r="D23" s="7">
        <v>340</v>
      </c>
      <c r="E23" s="7">
        <v>24020</v>
      </c>
      <c r="F23" s="7"/>
      <c r="G23" s="7"/>
      <c r="H23" s="16">
        <v>1300000</v>
      </c>
      <c r="I23" s="16">
        <v>1330</v>
      </c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7" t="s">
        <v>20</v>
      </c>
      <c r="B24" s="7" t="s">
        <v>90</v>
      </c>
      <c r="C24" s="21">
        <v>34051</v>
      </c>
      <c r="D24" s="7">
        <v>340</v>
      </c>
      <c r="E24" s="7">
        <v>24027</v>
      </c>
      <c r="F24" s="7"/>
      <c r="G24" s="7"/>
      <c r="H24" s="16">
        <v>2186000</v>
      </c>
      <c r="I24" s="16">
        <v>1860</v>
      </c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7" t="s">
        <v>27</v>
      </c>
      <c r="B25" s="13"/>
      <c r="C25" s="6">
        <v>34061</v>
      </c>
      <c r="D25" s="7">
        <v>340</v>
      </c>
      <c r="E25" s="7">
        <v>24312</v>
      </c>
      <c r="F25" s="7"/>
      <c r="G25" s="7"/>
      <c r="H25" s="16">
        <v>272000</v>
      </c>
      <c r="I25" s="16">
        <v>311</v>
      </c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7" t="s">
        <v>30</v>
      </c>
      <c r="B26" s="7"/>
      <c r="C26" s="6">
        <v>34061</v>
      </c>
      <c r="D26" s="7">
        <v>340</v>
      </c>
      <c r="E26" s="7">
        <v>24460</v>
      </c>
      <c r="F26" s="7"/>
      <c r="G26" s="7"/>
      <c r="H26" s="16">
        <v>72000</v>
      </c>
      <c r="I26" s="16">
        <v>136</v>
      </c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7" t="s">
        <v>31</v>
      </c>
      <c r="B27" s="7"/>
      <c r="C27" s="21">
        <v>34051</v>
      </c>
      <c r="D27" s="7">
        <v>340</v>
      </c>
      <c r="E27" s="7">
        <v>24570</v>
      </c>
      <c r="F27" s="7"/>
      <c r="G27" s="7"/>
      <c r="H27" s="16">
        <v>1231000</v>
      </c>
      <c r="I27" s="16">
        <v>1596</v>
      </c>
      <c r="J27" s="3"/>
      <c r="K27" s="3"/>
      <c r="L27" s="3"/>
      <c r="M27" s="3"/>
      <c r="N27" s="3"/>
      <c r="O27" s="3"/>
      <c r="P27" s="3"/>
      <c r="Q27" s="3" t="s">
        <v>95</v>
      </c>
    </row>
    <row r="28" spans="1:17" x14ac:dyDescent="0.25">
      <c r="A28" s="7" t="s">
        <v>38</v>
      </c>
      <c r="B28" s="7"/>
      <c r="C28" s="21">
        <v>34051</v>
      </c>
      <c r="D28" s="7">
        <v>340</v>
      </c>
      <c r="E28" s="20">
        <v>24680</v>
      </c>
      <c r="F28" s="7"/>
      <c r="G28" s="7"/>
      <c r="H28" s="16">
        <v>1561000</v>
      </c>
      <c r="I28" s="16">
        <v>1519</v>
      </c>
      <c r="J28" s="3"/>
      <c r="K28" s="3"/>
      <c r="L28" s="3"/>
      <c r="M28" s="3"/>
      <c r="N28" s="3"/>
      <c r="O28" s="3"/>
      <c r="P28" s="3"/>
      <c r="Q28" s="3" t="s">
        <v>96</v>
      </c>
    </row>
    <row r="29" spans="1:17" x14ac:dyDescent="0.25">
      <c r="A29" s="7" t="s">
        <v>32</v>
      </c>
      <c r="B29" s="7"/>
      <c r="C29" s="6">
        <v>34061</v>
      </c>
      <c r="D29" s="7">
        <v>340</v>
      </c>
      <c r="E29" s="7">
        <v>24791</v>
      </c>
      <c r="F29" s="7"/>
      <c r="G29" s="7"/>
      <c r="H29" s="16">
        <v>296000</v>
      </c>
      <c r="I29" s="16">
        <v>215</v>
      </c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7" t="s">
        <v>82</v>
      </c>
      <c r="B30" s="7"/>
      <c r="C30" s="6">
        <v>34063</v>
      </c>
      <c r="D30" s="7">
        <v>340</v>
      </c>
      <c r="E30" s="7">
        <v>24009</v>
      </c>
      <c r="F30" s="7"/>
      <c r="G30" s="7"/>
      <c r="H30" s="16">
        <v>208000</v>
      </c>
      <c r="I30" s="16">
        <v>301</v>
      </c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7" t="s">
        <v>21</v>
      </c>
      <c r="B31" s="7"/>
      <c r="C31" s="6">
        <v>34063</v>
      </c>
      <c r="D31" s="7">
        <v>340</v>
      </c>
      <c r="E31" s="7">
        <v>24013</v>
      </c>
      <c r="F31" s="7"/>
      <c r="G31" s="7"/>
      <c r="H31" s="16">
        <v>1717000</v>
      </c>
      <c r="I31" s="16">
        <v>6499</v>
      </c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7" t="s">
        <v>22</v>
      </c>
      <c r="B32" s="7"/>
      <c r="C32" s="6">
        <v>34063</v>
      </c>
      <c r="D32" s="7">
        <v>340</v>
      </c>
      <c r="E32" s="7">
        <v>24120</v>
      </c>
      <c r="F32" s="7"/>
      <c r="G32" s="7"/>
      <c r="H32" s="16">
        <v>144000</v>
      </c>
      <c r="I32" s="16">
        <v>357</v>
      </c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7" t="s">
        <v>23</v>
      </c>
      <c r="B33" s="7"/>
      <c r="C33" s="6">
        <v>34063</v>
      </c>
      <c r="D33" s="7">
        <v>340</v>
      </c>
      <c r="E33" s="7">
        <v>24201</v>
      </c>
      <c r="F33" s="7"/>
      <c r="G33" s="7"/>
      <c r="H33" s="16">
        <v>306000</v>
      </c>
      <c r="I33" s="16">
        <v>179</v>
      </c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11" t="s">
        <v>67</v>
      </c>
      <c r="B34" s="11" t="s">
        <v>72</v>
      </c>
      <c r="C34" s="12">
        <v>34063</v>
      </c>
      <c r="D34" s="7">
        <v>340</v>
      </c>
      <c r="E34" s="7">
        <v>24212</v>
      </c>
      <c r="F34" s="7"/>
      <c r="G34" s="7"/>
      <c r="H34" s="16">
        <v>54000</v>
      </c>
      <c r="I34" s="16">
        <v>122</v>
      </c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10" t="s">
        <v>16</v>
      </c>
      <c r="B35" s="8"/>
      <c r="C35" s="22">
        <v>31510</v>
      </c>
      <c r="D35" s="7">
        <v>340</v>
      </c>
      <c r="E35" s="7">
        <v>24224</v>
      </c>
      <c r="F35" s="7"/>
      <c r="G35" s="7"/>
      <c r="H35" s="16">
        <v>110000</v>
      </c>
      <c r="I35" s="16">
        <v>139</v>
      </c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7" t="s">
        <v>33</v>
      </c>
      <c r="B36" s="7" t="s">
        <v>33</v>
      </c>
      <c r="C36" s="6">
        <v>34063</v>
      </c>
      <c r="D36" s="7">
        <v>340</v>
      </c>
      <c r="E36" s="7">
        <v>24229</v>
      </c>
      <c r="F36" s="7"/>
      <c r="G36" s="7"/>
      <c r="H36" s="16">
        <v>96000</v>
      </c>
      <c r="I36" s="16">
        <v>210</v>
      </c>
      <c r="J36" s="3"/>
      <c r="K36" s="3"/>
      <c r="L36" s="3"/>
      <c r="M36" s="3"/>
      <c r="N36" s="3"/>
      <c r="O36" s="3"/>
      <c r="P36" s="3"/>
      <c r="Q36" s="3"/>
    </row>
    <row r="37" spans="1:17" s="15" customFormat="1" x14ac:dyDescent="0.25">
      <c r="A37" s="7" t="s">
        <v>39</v>
      </c>
      <c r="B37" s="7"/>
      <c r="C37" s="6">
        <v>34063</v>
      </c>
      <c r="D37" s="7">
        <v>340</v>
      </c>
      <c r="E37" s="7">
        <v>24231</v>
      </c>
      <c r="F37" s="7"/>
      <c r="G37" s="7"/>
      <c r="H37" s="16">
        <v>199000</v>
      </c>
      <c r="I37" s="16">
        <v>205</v>
      </c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7" t="s">
        <v>79</v>
      </c>
      <c r="B38" s="7"/>
      <c r="C38" s="6">
        <v>34061</v>
      </c>
      <c r="D38" s="7">
        <v>340</v>
      </c>
      <c r="E38" s="7">
        <v>24249</v>
      </c>
      <c r="F38" s="7"/>
      <c r="G38" s="7"/>
      <c r="H38" s="16">
        <v>500000</v>
      </c>
      <c r="I38" s="16">
        <v>441</v>
      </c>
      <c r="J38" s="3"/>
      <c r="K38" s="3"/>
      <c r="L38" s="3"/>
      <c r="M38" s="3"/>
      <c r="N38" s="3"/>
      <c r="O38" s="3"/>
      <c r="P38" s="3"/>
      <c r="Q38" s="3" t="s">
        <v>95</v>
      </c>
    </row>
    <row r="39" spans="1:17" x14ac:dyDescent="0.25">
      <c r="A39" s="11" t="s">
        <v>46</v>
      </c>
      <c r="B39" s="11"/>
      <c r="C39" s="6" t="s">
        <v>58</v>
      </c>
      <c r="D39" s="7">
        <v>340</v>
      </c>
      <c r="E39" s="5" t="s">
        <v>55</v>
      </c>
      <c r="F39" s="7"/>
      <c r="G39" s="7"/>
      <c r="H39" s="16">
        <v>432000</v>
      </c>
      <c r="I39" s="16">
        <v>518</v>
      </c>
      <c r="J39" s="3"/>
      <c r="K39" s="3"/>
      <c r="L39" s="3"/>
      <c r="M39" s="3"/>
      <c r="N39" s="3"/>
      <c r="O39" s="3"/>
      <c r="P39" s="3"/>
      <c r="Q39" s="3"/>
    </row>
    <row r="40" spans="1:17" x14ac:dyDescent="0.25">
      <c r="A40" s="7" t="s">
        <v>45</v>
      </c>
      <c r="B40" s="7"/>
      <c r="C40" s="6" t="s">
        <v>58</v>
      </c>
      <c r="D40" s="7">
        <v>340</v>
      </c>
      <c r="E40" s="5" t="s">
        <v>54</v>
      </c>
      <c r="F40" s="7"/>
      <c r="G40" s="7"/>
      <c r="H40" s="16">
        <v>894000</v>
      </c>
      <c r="I40" s="16">
        <v>622</v>
      </c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7" t="s">
        <v>42</v>
      </c>
      <c r="B41" s="7"/>
      <c r="C41" s="6" t="s">
        <v>58</v>
      </c>
      <c r="D41" s="7">
        <v>340</v>
      </c>
      <c r="E41" s="5" t="s">
        <v>51</v>
      </c>
      <c r="F41" s="7"/>
      <c r="G41" s="7"/>
      <c r="H41" s="16">
        <v>1809000</v>
      </c>
      <c r="I41" s="16">
        <v>2643</v>
      </c>
      <c r="J41" s="3"/>
      <c r="K41" s="3"/>
      <c r="L41" s="3"/>
      <c r="M41" s="3"/>
      <c r="N41" s="3"/>
      <c r="O41" s="3"/>
      <c r="P41" s="3"/>
      <c r="Q41" s="3"/>
    </row>
    <row r="42" spans="1:17" x14ac:dyDescent="0.25">
      <c r="A42" s="7" t="s">
        <v>43</v>
      </c>
      <c r="B42" s="7"/>
      <c r="C42" s="6" t="s">
        <v>58</v>
      </c>
      <c r="D42" s="7">
        <v>340</v>
      </c>
      <c r="E42" s="5" t="s">
        <v>52</v>
      </c>
      <c r="F42" s="7"/>
      <c r="G42" s="7"/>
      <c r="H42" s="16">
        <v>1459000</v>
      </c>
      <c r="I42" s="16">
        <v>2125</v>
      </c>
      <c r="J42" s="3"/>
      <c r="K42" s="3"/>
      <c r="L42" s="3"/>
      <c r="M42" s="3"/>
      <c r="N42" s="3"/>
      <c r="O42" s="3"/>
      <c r="P42" s="3"/>
      <c r="Q42" s="3"/>
    </row>
    <row r="43" spans="1:17" x14ac:dyDescent="0.25">
      <c r="A43" s="7" t="s">
        <v>48</v>
      </c>
      <c r="B43" s="7"/>
      <c r="C43" s="6" t="s">
        <v>58</v>
      </c>
      <c r="D43" s="7">
        <v>340</v>
      </c>
      <c r="E43" s="5" t="s">
        <v>57</v>
      </c>
      <c r="F43" s="7"/>
      <c r="G43" s="7"/>
      <c r="H43" s="16">
        <v>2318000</v>
      </c>
      <c r="I43" s="16">
        <v>2014</v>
      </c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7" t="s">
        <v>40</v>
      </c>
      <c r="B44" s="7"/>
      <c r="C44" s="6" t="s">
        <v>58</v>
      </c>
      <c r="D44" s="7">
        <v>340</v>
      </c>
      <c r="E44" s="5" t="s">
        <v>49</v>
      </c>
      <c r="F44" s="7"/>
      <c r="G44" s="7"/>
      <c r="H44" s="16">
        <v>993000</v>
      </c>
      <c r="I44" s="16">
        <v>1192</v>
      </c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7" t="s">
        <v>41</v>
      </c>
      <c r="B45" s="7"/>
      <c r="C45" s="6" t="s">
        <v>58</v>
      </c>
      <c r="D45" s="7">
        <v>340</v>
      </c>
      <c r="E45" s="5" t="s">
        <v>50</v>
      </c>
      <c r="F45" s="7"/>
      <c r="G45" s="7"/>
      <c r="H45" s="16">
        <v>760000</v>
      </c>
      <c r="I45" s="16">
        <v>997</v>
      </c>
      <c r="J45" s="3"/>
      <c r="K45" s="3"/>
      <c r="L45" s="3"/>
      <c r="M45" s="3"/>
      <c r="N45" s="3"/>
      <c r="O45" s="3"/>
      <c r="P45" s="3"/>
      <c r="Q45" s="3"/>
    </row>
    <row r="46" spans="1:17" x14ac:dyDescent="0.25">
      <c r="A46" s="7" t="s">
        <v>44</v>
      </c>
      <c r="B46" s="7"/>
      <c r="C46" s="6" t="s">
        <v>58</v>
      </c>
      <c r="D46" s="7">
        <v>340</v>
      </c>
      <c r="E46" s="5" t="s">
        <v>53</v>
      </c>
      <c r="F46" s="7"/>
      <c r="G46" s="7"/>
      <c r="H46" s="16">
        <v>334000</v>
      </c>
      <c r="I46" s="16">
        <v>389</v>
      </c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s="7" t="s">
        <v>47</v>
      </c>
      <c r="B47" s="7"/>
      <c r="C47" s="6" t="s">
        <v>58</v>
      </c>
      <c r="D47" s="7">
        <v>340</v>
      </c>
      <c r="E47" s="5" t="s">
        <v>56</v>
      </c>
      <c r="F47" s="7"/>
      <c r="G47" s="7"/>
      <c r="H47" s="16">
        <v>390000</v>
      </c>
      <c r="I47" s="16">
        <v>329</v>
      </c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7" t="s">
        <v>77</v>
      </c>
      <c r="B48" s="7" t="s">
        <v>83</v>
      </c>
      <c r="C48" s="6">
        <v>33010</v>
      </c>
      <c r="D48" s="7">
        <v>350</v>
      </c>
      <c r="E48" s="7">
        <v>24250</v>
      </c>
      <c r="F48" s="7"/>
      <c r="G48" s="7"/>
      <c r="H48" s="16">
        <v>568000</v>
      </c>
      <c r="I48" s="16">
        <v>694</v>
      </c>
      <c r="J48" s="3"/>
      <c r="K48" s="3"/>
      <c r="L48" s="3"/>
      <c r="M48" s="3"/>
      <c r="N48" s="3"/>
      <c r="O48" s="3"/>
      <c r="P48" s="3"/>
      <c r="Q48" s="3"/>
    </row>
    <row r="49" spans="1:17" x14ac:dyDescent="0.25">
      <c r="A49" s="7" t="s">
        <v>64</v>
      </c>
      <c r="B49" s="7"/>
      <c r="C49" s="6">
        <v>35011</v>
      </c>
      <c r="D49" s="7">
        <v>350</v>
      </c>
      <c r="E49" s="7">
        <v>24209</v>
      </c>
      <c r="F49" s="7"/>
      <c r="G49" s="7"/>
      <c r="H49" s="16">
        <v>283000</v>
      </c>
      <c r="I49" s="16">
        <v>163</v>
      </c>
      <c r="J49" s="14"/>
      <c r="K49" s="14"/>
      <c r="L49" s="14"/>
      <c r="M49" s="14"/>
      <c r="N49" s="14"/>
      <c r="O49" s="14"/>
      <c r="P49" s="14"/>
      <c r="Q49" s="14" t="s">
        <v>95</v>
      </c>
    </row>
    <row r="50" spans="1:17" x14ac:dyDescent="0.25">
      <c r="A50" s="7" t="s">
        <v>36</v>
      </c>
      <c r="B50" s="7"/>
      <c r="C50" s="6">
        <v>35014</v>
      </c>
      <c r="D50" s="7">
        <v>350</v>
      </c>
      <c r="E50" s="7">
        <v>24245</v>
      </c>
      <c r="F50" s="7"/>
      <c r="G50" s="7"/>
      <c r="H50" s="16">
        <v>463000</v>
      </c>
      <c r="I50" s="16">
        <v>456</v>
      </c>
      <c r="J50" s="3"/>
      <c r="K50" s="3"/>
      <c r="L50" s="3"/>
      <c r="M50" s="3"/>
      <c r="N50" s="3"/>
      <c r="O50" s="3"/>
      <c r="P50" s="3"/>
      <c r="Q50" s="3"/>
    </row>
    <row r="51" spans="1:17" x14ac:dyDescent="0.25">
      <c r="A51" s="7" t="s">
        <v>81</v>
      </c>
      <c r="B51" s="7" t="s">
        <v>80</v>
      </c>
      <c r="C51" s="21">
        <v>34051</v>
      </c>
      <c r="D51" s="20">
        <v>340</v>
      </c>
      <c r="E51" s="7">
        <v>24240</v>
      </c>
      <c r="F51" s="7"/>
      <c r="G51" s="7"/>
      <c r="H51" s="16">
        <v>354000</v>
      </c>
      <c r="I51" s="16">
        <v>198</v>
      </c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7" t="s">
        <v>35</v>
      </c>
      <c r="B52" s="7" t="s">
        <v>89</v>
      </c>
      <c r="C52" s="6">
        <v>39030</v>
      </c>
      <c r="D52" s="7">
        <v>390</v>
      </c>
      <c r="E52" s="7">
        <v>24807</v>
      </c>
      <c r="F52" s="7"/>
      <c r="G52" s="7"/>
      <c r="H52" s="16">
        <v>327000</v>
      </c>
      <c r="I52" s="16">
        <v>400</v>
      </c>
      <c r="J52" s="3"/>
      <c r="K52" s="3"/>
      <c r="L52" s="3"/>
      <c r="M52" s="3"/>
      <c r="N52" s="3"/>
      <c r="O52" s="3"/>
      <c r="P52" s="3"/>
      <c r="Q52" s="3" t="s">
        <v>104</v>
      </c>
    </row>
    <row r="53" spans="1:17" x14ac:dyDescent="0.25">
      <c r="A53" s="20" t="s">
        <v>105</v>
      </c>
      <c r="B53" s="20" t="s">
        <v>105</v>
      </c>
      <c r="C53" s="21">
        <v>34061</v>
      </c>
      <c r="D53" s="20">
        <v>340</v>
      </c>
      <c r="E53" s="20">
        <v>24720</v>
      </c>
      <c r="F53" s="7"/>
      <c r="G53" s="7"/>
      <c r="H53" s="16">
        <v>110000</v>
      </c>
      <c r="I53" s="16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20" t="s">
        <v>107</v>
      </c>
      <c r="B54" s="20" t="s">
        <v>107</v>
      </c>
      <c r="C54" s="21">
        <v>39030</v>
      </c>
      <c r="D54" s="20">
        <v>390</v>
      </c>
      <c r="E54" s="20">
        <v>24809</v>
      </c>
      <c r="F54" s="7"/>
      <c r="G54" s="7"/>
      <c r="H54" s="16">
        <v>268333</v>
      </c>
      <c r="I54" s="16"/>
      <c r="J54" s="16">
        <f>460000/12*7</f>
        <v>268333.33333333337</v>
      </c>
      <c r="K54" s="3"/>
      <c r="L54" s="3"/>
      <c r="M54" s="3"/>
      <c r="N54" s="3"/>
      <c r="O54" s="3"/>
      <c r="P54" s="3"/>
      <c r="Q54" s="3"/>
    </row>
    <row r="55" spans="1:17" x14ac:dyDescent="0.25">
      <c r="A55" s="7" t="s">
        <v>15</v>
      </c>
      <c r="B55" s="7"/>
      <c r="C55" s="6">
        <v>39050</v>
      </c>
      <c r="D55" s="7">
        <v>390</v>
      </c>
      <c r="E55" s="7"/>
      <c r="F55" s="7"/>
      <c r="G55" s="7"/>
      <c r="H55" s="16">
        <v>406000</v>
      </c>
      <c r="I55" s="16"/>
      <c r="J55" s="3"/>
      <c r="K55" s="3"/>
      <c r="L55" s="3"/>
      <c r="M55" s="3"/>
      <c r="N55" s="3"/>
      <c r="O55" s="3"/>
      <c r="P55" s="3"/>
      <c r="Q55" s="3"/>
    </row>
    <row r="56" spans="1:17" x14ac:dyDescent="0.25">
      <c r="D56" s="7"/>
      <c r="E56" s="7"/>
      <c r="F56" s="7"/>
      <c r="G56" s="19" t="s">
        <v>92</v>
      </c>
      <c r="H56" s="17">
        <f>SUM(H5:H55)</f>
        <v>68279333</v>
      </c>
      <c r="I56" s="7"/>
    </row>
    <row r="57" spans="1:17" ht="14.25" customHeight="1" x14ac:dyDescent="0.25">
      <c r="A57" s="13" t="s">
        <v>102</v>
      </c>
    </row>
    <row r="58" spans="1:17" x14ac:dyDescent="0.25">
      <c r="A58" s="7" t="s">
        <v>101</v>
      </c>
      <c r="B58" s="7" t="s">
        <v>101</v>
      </c>
      <c r="C58" s="6"/>
      <c r="D58" s="7"/>
      <c r="E58" s="7">
        <v>24808</v>
      </c>
      <c r="F58" s="7"/>
      <c r="G58" s="7"/>
      <c r="H58" s="16"/>
      <c r="I58" s="16">
        <v>221</v>
      </c>
      <c r="J58" s="3"/>
      <c r="K58" s="3"/>
      <c r="L58" s="3"/>
      <c r="M58" s="3"/>
      <c r="N58" s="3"/>
      <c r="O58" s="3"/>
      <c r="P58" s="3"/>
      <c r="Q58" s="3"/>
    </row>
    <row r="60" spans="1:17" x14ac:dyDescent="0.25">
      <c r="H60" s="17">
        <v>68662000</v>
      </c>
      <c r="I60" t="s">
        <v>110</v>
      </c>
    </row>
    <row r="61" spans="1:17" x14ac:dyDescent="0.25">
      <c r="H61" s="23">
        <f>H60-H56</f>
        <v>382667</v>
      </c>
    </row>
    <row r="63" spans="1:17" x14ac:dyDescent="0.25">
      <c r="H63" s="34">
        <v>304000</v>
      </c>
      <c r="I63" t="s">
        <v>112</v>
      </c>
    </row>
    <row r="64" spans="1:17" x14ac:dyDescent="0.25">
      <c r="H64" s="34">
        <v>90000</v>
      </c>
      <c r="I64" t="s">
        <v>111</v>
      </c>
    </row>
    <row r="65" spans="8:13" x14ac:dyDescent="0.25">
      <c r="H65" s="34">
        <v>42000</v>
      </c>
      <c r="I65" t="s">
        <v>116</v>
      </c>
      <c r="L65">
        <v>5630000</v>
      </c>
      <c r="M65" t="s">
        <v>113</v>
      </c>
    </row>
    <row r="66" spans="8:13" x14ac:dyDescent="0.25">
      <c r="H66" s="34">
        <v>115000</v>
      </c>
      <c r="I66" t="s">
        <v>114</v>
      </c>
      <c r="M66" t="s">
        <v>115</v>
      </c>
    </row>
    <row r="67" spans="8:13" x14ac:dyDescent="0.25">
      <c r="H67" s="37">
        <f>SUM(H63:H66)</f>
        <v>551000</v>
      </c>
    </row>
    <row r="69" spans="8:13" x14ac:dyDescent="0.25">
      <c r="H69" s="23">
        <f>H61-H67</f>
        <v>-168333</v>
      </c>
    </row>
    <row r="71" spans="8:13" x14ac:dyDescent="0.25">
      <c r="I71" t="s">
        <v>117</v>
      </c>
    </row>
  </sheetData>
  <autoFilter ref="A4:Q58" xr:uid="{00000000-0009-0000-0000-000000000000}"/>
  <sortState ref="A5:Q55">
    <sortCondition ref="D5:D55"/>
    <sortCondition ref="C5:C55"/>
    <sortCondition ref="E5:E55"/>
  </sortState>
  <pageMargins left="0.7" right="0.7" top="0.75" bottom="0.75" header="0.3" footer="0.3"/>
  <pageSetup paperSize="9" scale="80" orientation="landscape" r:id="rId1"/>
  <ignoredErrors>
    <ignoredError sqref="C39:C47 E39:E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1"/>
  <sheetViews>
    <sheetView tabSelected="1" workbookViewId="0">
      <selection activeCell="C71" sqref="C71"/>
    </sheetView>
  </sheetViews>
  <sheetFormatPr defaultRowHeight="15" x14ac:dyDescent="0.25"/>
  <cols>
    <col min="1" max="1" width="11.7109375" bestFit="1" customWidth="1"/>
    <col min="2" max="2" width="34.7109375" bestFit="1" customWidth="1"/>
    <col min="3" max="3" width="19.140625" style="23" customWidth="1"/>
    <col min="4" max="4" width="7.5703125" style="23" customWidth="1"/>
    <col min="6" max="6" width="52.7109375" bestFit="1" customWidth="1"/>
    <col min="8" max="8" width="14.42578125" customWidth="1"/>
    <col min="9" max="9" width="28.85546875" style="40" bestFit="1" customWidth="1"/>
    <col min="11" max="11" width="14" style="40" bestFit="1" customWidth="1"/>
    <col min="12" max="13" width="15.140625" bestFit="1" customWidth="1"/>
  </cols>
  <sheetData>
    <row r="1" spans="1:6" x14ac:dyDescent="0.25">
      <c r="B1" s="1" t="s">
        <v>98</v>
      </c>
    </row>
    <row r="2" spans="1:6" ht="17.25" x14ac:dyDescent="0.25">
      <c r="A2" s="1" t="str">
        <f>Grunddatatabell!C4</f>
        <v>Verksamhet</v>
      </c>
      <c r="B2" s="4" t="s">
        <v>61</v>
      </c>
      <c r="C2" s="4" t="s">
        <v>106</v>
      </c>
      <c r="D2" s="4" t="s">
        <v>91</v>
      </c>
    </row>
    <row r="3" spans="1:6" x14ac:dyDescent="0.25">
      <c r="A3">
        <f>Grunddatatabell!C7</f>
        <v>31510</v>
      </c>
      <c r="B3" s="31" t="str">
        <f>Grunddatatabell!A7</f>
        <v>Karleby Tingshus</v>
      </c>
      <c r="C3" s="32">
        <f>Grunddatatabell!H7</f>
        <v>142000</v>
      </c>
      <c r="D3" s="32">
        <f>Grunddatatabell!I7</f>
        <v>187</v>
      </c>
    </row>
    <row r="4" spans="1:6" x14ac:dyDescent="0.25">
      <c r="A4">
        <f>Grunddatatabell!C35</f>
        <v>31510</v>
      </c>
      <c r="B4" s="25" t="str">
        <f>Grunddatatabell!A35</f>
        <v>Skolparkscen</v>
      </c>
      <c r="C4" s="26">
        <f>Grunddatatabell!H35</f>
        <v>110000</v>
      </c>
      <c r="D4" s="26">
        <f>Grunddatatabell!I35</f>
        <v>139</v>
      </c>
      <c r="F4" t="s">
        <v>97</v>
      </c>
    </row>
    <row r="5" spans="1:6" x14ac:dyDescent="0.25">
      <c r="A5">
        <f>Grunddatatabell!C5</f>
        <v>31510</v>
      </c>
      <c r="B5" s="25" t="str">
        <f>Grunddatatabell!A5</f>
        <v>Tingshuset</v>
      </c>
      <c r="C5" s="26">
        <f>Grunddatatabell!H5</f>
        <v>668000</v>
      </c>
      <c r="D5" s="26">
        <f>Grunddatatabell!I5</f>
        <v>825</v>
      </c>
    </row>
    <row r="6" spans="1:6" x14ac:dyDescent="0.25">
      <c r="A6">
        <f>Grunddatatabell!C6</f>
        <v>31510</v>
      </c>
      <c r="B6" s="25" t="str">
        <f>Grunddatatabell!A6</f>
        <v>Tingshuset Örsundsbro</v>
      </c>
      <c r="C6" s="26">
        <f>Grunddatatabell!H6</f>
        <v>64000</v>
      </c>
      <c r="D6" s="26">
        <f>Grunddatatabell!I6</f>
        <v>157</v>
      </c>
    </row>
    <row r="7" spans="1:6" x14ac:dyDescent="0.25">
      <c r="A7">
        <f>Grunddatatabell!C8</f>
        <v>31510</v>
      </c>
      <c r="B7" s="25" t="str">
        <f>Grunddatatabell!A8</f>
        <v>Wallinska gården</v>
      </c>
      <c r="C7" s="26">
        <f>Grunddatatabell!H8</f>
        <v>342000</v>
      </c>
      <c r="D7" s="26">
        <f>Grunddatatabell!I8</f>
        <v>644</v>
      </c>
    </row>
    <row r="8" spans="1:6" x14ac:dyDescent="0.25">
      <c r="A8">
        <f>Grunddatatabell!C9</f>
        <v>31530</v>
      </c>
      <c r="B8" s="25" t="str">
        <f>Grunddatatabell!A9</f>
        <v>Museum</v>
      </c>
      <c r="C8" s="26">
        <f>Grunddatatabell!H9</f>
        <v>781000</v>
      </c>
      <c r="D8" s="26">
        <f>Grunddatatabell!I9</f>
        <v>990</v>
      </c>
    </row>
    <row r="9" spans="1:6" x14ac:dyDescent="0.25">
      <c r="A9">
        <f>Grunddatatabell!C10</f>
        <v>31530</v>
      </c>
      <c r="B9" s="25" t="str">
        <f>Grunddatatabell!A10</f>
        <v>Plåthuset Föremålsarkiv</v>
      </c>
      <c r="C9" s="26">
        <f>Grunddatatabell!H10</f>
        <v>1212000</v>
      </c>
      <c r="D9" s="26">
        <f>Grunddatatabell!I10</f>
        <v>960</v>
      </c>
    </row>
    <row r="10" spans="1:6" x14ac:dyDescent="0.25">
      <c r="A10">
        <f>Grunddatatabell!C12</f>
        <v>32010</v>
      </c>
      <c r="B10" s="25" t="str">
        <f>Grunddatatabell!A12</f>
        <v>Bokbussparkeringen</v>
      </c>
      <c r="C10" s="26">
        <f>Grunddatatabell!H12</f>
        <v>17000</v>
      </c>
      <c r="D10" s="26">
        <f>Grunddatatabell!I12</f>
        <v>42</v>
      </c>
    </row>
    <row r="11" spans="1:6" x14ac:dyDescent="0.25">
      <c r="A11">
        <f>Grunddatatabell!C11</f>
        <v>32010</v>
      </c>
      <c r="B11" s="25" t="str">
        <f>Grunddatatabell!A11</f>
        <v>Stadsbiblioteket + tillägg ombyggn</v>
      </c>
      <c r="C11" s="26">
        <f>Grunddatatabell!H11</f>
        <v>2434000</v>
      </c>
      <c r="D11" s="26">
        <f>Grunddatatabell!I11</f>
        <v>4238</v>
      </c>
    </row>
    <row r="12" spans="1:6" x14ac:dyDescent="0.25">
      <c r="A12">
        <f>Grunddatatabell!C48</f>
        <v>33010</v>
      </c>
      <c r="B12" s="25" t="str">
        <f>Grunddatatabell!A48</f>
        <v>Kulturskolan</v>
      </c>
      <c r="C12" s="26">
        <f>Grunddatatabell!H48</f>
        <v>568000</v>
      </c>
      <c r="D12" s="25">
        <f>Grunddatatabell!I48</f>
        <v>694</v>
      </c>
    </row>
    <row r="13" spans="1:6" x14ac:dyDescent="0.25">
      <c r="A13">
        <f>Grunddatatabell!C49</f>
        <v>35011</v>
      </c>
      <c r="B13" s="25" t="str">
        <f>Grunddatatabell!A49</f>
        <v xml:space="preserve">Fritidsgård Västerledstorg + tillägg </v>
      </c>
      <c r="C13" s="26">
        <f>Grunddatatabell!H49</f>
        <v>283000</v>
      </c>
      <c r="D13" s="26">
        <f>Grunddatatabell!I49</f>
        <v>163</v>
      </c>
    </row>
    <row r="14" spans="1:6" x14ac:dyDescent="0.25">
      <c r="A14">
        <f>Grunddatatabell!C50</f>
        <v>35014</v>
      </c>
      <c r="B14" s="25" t="str">
        <f>Grunddatatabell!A50</f>
        <v>Ungdomsgård Romberga</v>
      </c>
      <c r="C14" s="26">
        <f>Grunddatatabell!H50</f>
        <v>463000</v>
      </c>
      <c r="D14" s="26">
        <f>Grunddatatabell!I50</f>
        <v>456</v>
      </c>
    </row>
    <row r="15" spans="1:6" x14ac:dyDescent="0.25">
      <c r="B15" s="27"/>
      <c r="C15" s="28">
        <f>SUM(C3:C14)</f>
        <v>7084000</v>
      </c>
      <c r="D15" s="28">
        <f ca="1">SUM(D3:D53)</f>
        <v>9693</v>
      </c>
    </row>
    <row r="16" spans="1:6" x14ac:dyDescent="0.25">
      <c r="B16" s="29"/>
      <c r="C16" s="30"/>
      <c r="D16" s="30"/>
    </row>
    <row r="17" spans="1:13" x14ac:dyDescent="0.25">
      <c r="B17" s="29"/>
      <c r="C17" s="30"/>
      <c r="D17" s="30"/>
    </row>
    <row r="18" spans="1:13" x14ac:dyDescent="0.25">
      <c r="B18" s="1" t="s">
        <v>99</v>
      </c>
      <c r="C18"/>
      <c r="D18"/>
    </row>
    <row r="19" spans="1:13" ht="17.25" x14ac:dyDescent="0.25">
      <c r="A19" t="s">
        <v>0</v>
      </c>
      <c r="B19" s="4" t="s">
        <v>61</v>
      </c>
      <c r="C19" s="4" t="s">
        <v>106</v>
      </c>
      <c r="D19" s="4" t="s">
        <v>91</v>
      </c>
    </row>
    <row r="20" spans="1:13" x14ac:dyDescent="0.25">
      <c r="A20">
        <f>Grunddatatabell!C13</f>
        <v>34010</v>
      </c>
      <c r="B20" s="31" t="str">
        <f>Grunddatatabell!A13</f>
        <v xml:space="preserve">Ishallen </v>
      </c>
      <c r="C20" s="32">
        <f>Grunddatatabell!H13</f>
        <v>3902000</v>
      </c>
      <c r="D20" s="32">
        <f>Grunddatatabell!I13</f>
        <v>4075</v>
      </c>
    </row>
    <row r="21" spans="1:13" x14ac:dyDescent="0.25">
      <c r="A21">
        <f>Grunddatatabell!C14</f>
        <v>34010</v>
      </c>
      <c r="B21" s="31" t="str">
        <f>Grunddatatabell!A14</f>
        <v>Sandbrohallen</v>
      </c>
      <c r="C21" s="32">
        <f>Grunddatatabell!H14</f>
        <v>3492000</v>
      </c>
      <c r="D21" s="32">
        <f>Grunddatatabell!I14</f>
        <v>3488</v>
      </c>
      <c r="I21"/>
    </row>
    <row r="22" spans="1:13" x14ac:dyDescent="0.25">
      <c r="A22">
        <f>Grunddatatabell!C15</f>
        <v>34020</v>
      </c>
      <c r="B22" s="31" t="str">
        <f>Grunddatatabell!A15</f>
        <v>Idrottshuset</v>
      </c>
      <c r="C22" s="32">
        <f>Grunddatatabell!H15</f>
        <v>5588000</v>
      </c>
      <c r="D22" s="32">
        <f>Grunddatatabell!I15</f>
        <v>9650</v>
      </c>
      <c r="H22" s="38"/>
      <c r="I22" s="39"/>
      <c r="L22" s="41"/>
    </row>
    <row r="23" spans="1:13" x14ac:dyDescent="0.25">
      <c r="A23">
        <f>Grunddatatabell!C18</f>
        <v>34040</v>
      </c>
      <c r="B23" s="31" t="str">
        <f>Grunddatatabell!A18</f>
        <v>Bredsandsbadet</v>
      </c>
      <c r="C23" s="32">
        <f>Grunddatatabell!H18</f>
        <v>143000</v>
      </c>
      <c r="D23" s="32">
        <f>Grunddatatabell!I18</f>
        <v>492</v>
      </c>
      <c r="H23" s="38"/>
      <c r="I23" s="39"/>
      <c r="L23" s="42"/>
    </row>
    <row r="24" spans="1:13" x14ac:dyDescent="0.25">
      <c r="A24">
        <f>Grunddatatabell!C16</f>
        <v>34041</v>
      </c>
      <c r="B24" s="31" t="str">
        <f>Grunddatatabell!A16</f>
        <v>Fjärdhundrabadet + tillägg ombyggn</v>
      </c>
      <c r="C24" s="32">
        <f>Grunddatatabell!H16</f>
        <v>1813000</v>
      </c>
      <c r="D24" s="32">
        <f>Grunddatatabell!I16</f>
        <v>255</v>
      </c>
      <c r="H24" s="38"/>
      <c r="I24" s="39"/>
      <c r="L24" s="42"/>
    </row>
    <row r="25" spans="1:13" x14ac:dyDescent="0.25">
      <c r="A25">
        <f>Grunddatatabell!C19</f>
        <v>34051</v>
      </c>
      <c r="B25" s="31" t="str">
        <f>Grunddatatabell!A19</f>
        <v>Bergvretenhallen</v>
      </c>
      <c r="C25" s="32">
        <f>Grunddatatabell!H19</f>
        <v>1561000</v>
      </c>
      <c r="D25" s="32">
        <f>Grunddatatabell!I19</f>
        <v>1393</v>
      </c>
      <c r="H25" s="38"/>
      <c r="I25" s="39"/>
      <c r="L25" s="42"/>
    </row>
    <row r="26" spans="1:13" x14ac:dyDescent="0.25">
      <c r="A26">
        <f>Grunddatatabell!C24</f>
        <v>34051</v>
      </c>
      <c r="B26" s="31" t="str">
        <f>Grunddatatabell!A24</f>
        <v>Enahallen</v>
      </c>
      <c r="C26" s="32">
        <f>Grunddatatabell!H24</f>
        <v>2186000</v>
      </c>
      <c r="D26" s="32">
        <f>Grunddatatabell!I24</f>
        <v>1860</v>
      </c>
      <c r="H26" s="38"/>
      <c r="I26" s="39"/>
      <c r="L26" s="42"/>
    </row>
    <row r="27" spans="1:13" x14ac:dyDescent="0.25">
      <c r="A27">
        <f>Grunddatatabell!C20</f>
        <v>34051</v>
      </c>
      <c r="B27" s="31" t="str">
        <f>Grunddatatabell!A20</f>
        <v>Hummelstahallen</v>
      </c>
      <c r="C27" s="32">
        <f>Grunddatatabell!H20</f>
        <v>466000</v>
      </c>
      <c r="D27" s="32">
        <f>Grunddatatabell!I20</f>
        <v>1032</v>
      </c>
      <c r="H27" s="38"/>
      <c r="I27" s="39"/>
      <c r="L27" s="42"/>
    </row>
    <row r="28" spans="1:13" x14ac:dyDescent="0.25">
      <c r="A28">
        <f>Grunddatatabell!C29</f>
        <v>34061</v>
      </c>
      <c r="B28" s="31" t="str">
        <f>Grunddatatabell!A29</f>
        <v>Borgvallens IP</v>
      </c>
      <c r="C28" s="32">
        <f>Grunddatatabell!H29</f>
        <v>296000</v>
      </c>
      <c r="D28" s="32">
        <f>Grunddatatabell!I29</f>
        <v>215</v>
      </c>
      <c r="H28" s="38"/>
      <c r="I28" s="39"/>
      <c r="L28" s="42"/>
    </row>
    <row r="29" spans="1:13" x14ac:dyDescent="0.25">
      <c r="A29">
        <f>Grunddatatabell!C23</f>
        <v>34061</v>
      </c>
      <c r="B29" s="31" t="str">
        <f>Grunddatatabell!A23</f>
        <v>Enavallen</v>
      </c>
      <c r="C29" s="32">
        <f>Grunddatatabell!H23</f>
        <v>1300000</v>
      </c>
      <c r="D29" s="32">
        <f>Grunddatatabell!I23</f>
        <v>1330</v>
      </c>
      <c r="H29" s="38"/>
      <c r="I29" s="39"/>
      <c r="L29" s="42"/>
      <c r="M29" s="42"/>
    </row>
    <row r="30" spans="1:13" x14ac:dyDescent="0.25">
      <c r="A30">
        <f>Grunddatatabell!C21</f>
        <v>34061</v>
      </c>
      <c r="B30" s="31" t="str">
        <f>Grunddatatabell!A21</f>
        <v>Fanna IP</v>
      </c>
      <c r="C30" s="32">
        <f>Grunddatatabell!H21</f>
        <v>448000</v>
      </c>
      <c r="D30" s="32">
        <f>Grunddatatabell!I21</f>
        <v>363</v>
      </c>
      <c r="H30" s="38"/>
      <c r="I30" s="39"/>
      <c r="L30" s="42"/>
    </row>
    <row r="31" spans="1:13" x14ac:dyDescent="0.25">
      <c r="A31">
        <f>Grunddatatabell!C25</f>
        <v>34061</v>
      </c>
      <c r="B31" s="31" t="str">
        <f>Grunddatatabell!A25</f>
        <v>Fjärdhundra IP</v>
      </c>
      <c r="C31" s="32">
        <f>Grunddatatabell!H25</f>
        <v>272000</v>
      </c>
      <c r="D31" s="32">
        <f>Grunddatatabell!I25</f>
        <v>311</v>
      </c>
      <c r="H31" s="38"/>
      <c r="I31" s="39"/>
      <c r="L31" s="42"/>
      <c r="M31" s="42"/>
    </row>
    <row r="32" spans="1:13" x14ac:dyDescent="0.25">
      <c r="A32">
        <f>Grunddatatabell!C22</f>
        <v>34061</v>
      </c>
      <c r="B32" s="31" t="str">
        <f>Grunddatatabell!A22</f>
        <v>Härnevi IP</v>
      </c>
      <c r="C32" s="32">
        <f>Grunddatatabell!H22</f>
        <v>40000</v>
      </c>
      <c r="D32" s="32">
        <f>Grunddatatabell!I22</f>
        <v>76</v>
      </c>
      <c r="H32" s="38"/>
      <c r="I32" s="39"/>
    </row>
    <row r="33" spans="1:9" x14ac:dyDescent="0.25">
      <c r="A33">
        <f>Grunddatatabell!C28</f>
        <v>34051</v>
      </c>
      <c r="B33" s="31" t="str">
        <f>Grunddatatabell!A28</f>
        <v>Lillkyrka IP</v>
      </c>
      <c r="C33" s="32">
        <f>Grunddatatabell!H28</f>
        <v>1561000</v>
      </c>
      <c r="D33" s="32">
        <f>Grunddatatabell!I28</f>
        <v>1519</v>
      </c>
      <c r="I33"/>
    </row>
    <row r="34" spans="1:9" x14ac:dyDescent="0.25">
      <c r="A34">
        <f>Grunddatatabell!C27</f>
        <v>34051</v>
      </c>
      <c r="B34" s="31" t="str">
        <f>Grunddatatabell!A27</f>
        <v>Skogsvallens IP o hall</v>
      </c>
      <c r="C34" s="32">
        <f>Grunddatatabell!H27</f>
        <v>1231000</v>
      </c>
      <c r="D34" s="32">
        <f>Grunddatatabell!I27</f>
        <v>1596</v>
      </c>
      <c r="I34"/>
    </row>
    <row r="35" spans="1:9" x14ac:dyDescent="0.25">
      <c r="A35">
        <f>Grunddatatabell!C26</f>
        <v>34061</v>
      </c>
      <c r="B35" s="31" t="str">
        <f>Grunddatatabell!A26</f>
        <v>Åvallens IP</v>
      </c>
      <c r="C35" s="32">
        <f>Grunddatatabell!H26</f>
        <v>72000</v>
      </c>
      <c r="D35" s="32">
        <f>Grunddatatabell!I26</f>
        <v>136</v>
      </c>
      <c r="I35"/>
    </row>
    <row r="36" spans="1:9" x14ac:dyDescent="0.25">
      <c r="A36">
        <f>Grunddatatabell!C37</f>
        <v>34063</v>
      </c>
      <c r="B36" s="31" t="str">
        <f>Grunddatatabell!A37</f>
        <v>Främjarstugan</v>
      </c>
      <c r="C36" s="32">
        <f>Grunddatatabell!H37</f>
        <v>199000</v>
      </c>
      <c r="D36" s="32">
        <f>Grunddatatabell!I37</f>
        <v>205</v>
      </c>
      <c r="I36"/>
    </row>
    <row r="37" spans="1:9" x14ac:dyDescent="0.25">
      <c r="A37">
        <f>Grunddatatabell!C36</f>
        <v>34063</v>
      </c>
      <c r="B37" s="31" t="str">
        <f>Grunddatatabell!A36</f>
        <v>Industrivägen 4</v>
      </c>
      <c r="C37" s="32">
        <f>Grunddatatabell!H36</f>
        <v>96000</v>
      </c>
      <c r="D37" s="32">
        <f>Grunddatatabell!I36</f>
        <v>210</v>
      </c>
      <c r="I37"/>
    </row>
    <row r="38" spans="1:9" x14ac:dyDescent="0.25">
      <c r="A38">
        <f>Grunddatatabell!C30</f>
        <v>34063</v>
      </c>
      <c r="B38" s="31" t="str">
        <f>Grunddatatabell!A30</f>
        <v>Motorområdet</v>
      </c>
      <c r="C38" s="32">
        <f>Grunddatatabell!H30</f>
        <v>208000</v>
      </c>
      <c r="D38" s="32">
        <f>Grunddatatabell!I30</f>
        <v>301</v>
      </c>
      <c r="I38"/>
    </row>
    <row r="39" spans="1:9" x14ac:dyDescent="0.25">
      <c r="A39">
        <f>Grunddatatabell!C31</f>
        <v>34063</v>
      </c>
      <c r="B39" s="31" t="str">
        <f>Grunddatatabell!A31</f>
        <v>Ridskolan Åkerby</v>
      </c>
      <c r="C39" s="32">
        <f>Grunddatatabell!H31</f>
        <v>1717000</v>
      </c>
      <c r="D39" s="32">
        <f>Grunddatatabell!I31</f>
        <v>6499</v>
      </c>
      <c r="I39"/>
    </row>
    <row r="40" spans="1:9" x14ac:dyDescent="0.25">
      <c r="A40">
        <f>Grunddatatabell!C38</f>
        <v>34061</v>
      </c>
      <c r="B40" s="31" t="str">
        <f>Grunddatatabell!A38</f>
        <v>Rugbypaviljonen</v>
      </c>
      <c r="C40" s="32">
        <f>Grunddatatabell!H38</f>
        <v>500000</v>
      </c>
      <c r="D40" s="32">
        <f>Grunddatatabell!I38</f>
        <v>441</v>
      </c>
      <c r="I40"/>
    </row>
    <row r="41" spans="1:9" x14ac:dyDescent="0.25">
      <c r="A41">
        <f>Grunddatatabell!C32</f>
        <v>34063</v>
      </c>
      <c r="B41" s="31" t="str">
        <f>Grunddatatabell!A32</f>
        <v>Skattmansöådalen</v>
      </c>
      <c r="C41" s="32">
        <f>Grunddatatabell!H32</f>
        <v>144000</v>
      </c>
      <c r="D41" s="32">
        <f>Grunddatatabell!I32</f>
        <v>357</v>
      </c>
      <c r="I41"/>
    </row>
    <row r="42" spans="1:9" x14ac:dyDescent="0.25">
      <c r="A42">
        <f>Grunddatatabell!C33</f>
        <v>34063</v>
      </c>
      <c r="B42" s="31" t="str">
        <f>Grunddatatabell!A33</f>
        <v>Skyttecentrum</v>
      </c>
      <c r="C42" s="32">
        <f>Grunddatatabell!H33</f>
        <v>306000</v>
      </c>
      <c r="D42" s="32">
        <f>Grunddatatabell!I33</f>
        <v>179</v>
      </c>
      <c r="I42"/>
    </row>
    <row r="43" spans="1:9" x14ac:dyDescent="0.25">
      <c r="A43">
        <f>Grunddatatabell!C34</f>
        <v>34063</v>
      </c>
      <c r="B43" s="31" t="str">
        <f>Grunddatatabell!A34</f>
        <v xml:space="preserve">Skyttelokalen </v>
      </c>
      <c r="C43" s="32">
        <f>Grunddatatabell!H34</f>
        <v>54000</v>
      </c>
      <c r="D43" s="32">
        <f>Grunddatatabell!I34</f>
        <v>122</v>
      </c>
      <c r="I43"/>
    </row>
    <row r="44" spans="1:9" x14ac:dyDescent="0.25">
      <c r="A44" s="24" t="str">
        <f>Grunddatatabell!C42</f>
        <v>34051</v>
      </c>
      <c r="B44" s="31" t="str">
        <f>Grunddatatabell!A42</f>
        <v>Fjärdhundraskolans idrottshall</v>
      </c>
      <c r="C44" s="32">
        <f>Grunddatatabell!H42</f>
        <v>1459000</v>
      </c>
      <c r="D44" s="32">
        <f>Grunddatatabell!I42</f>
        <v>2125</v>
      </c>
      <c r="I44"/>
    </row>
    <row r="45" spans="1:9" x14ac:dyDescent="0.25">
      <c r="A45" s="24" t="str">
        <f>Grunddatatabell!C39</f>
        <v>34051</v>
      </c>
      <c r="B45" s="31" t="str">
        <f>Grunddatatabell!A39</f>
        <v>Grillbyskolans idrottshall</v>
      </c>
      <c r="C45" s="32">
        <f>Grunddatatabell!H39</f>
        <v>432000</v>
      </c>
      <c r="D45" s="32">
        <f>Grunddatatabell!I39</f>
        <v>518</v>
      </c>
      <c r="I45"/>
    </row>
    <row r="46" spans="1:9" x14ac:dyDescent="0.25">
      <c r="A46" s="24" t="str">
        <f>Grunddatatabell!C40</f>
        <v>34051</v>
      </c>
      <c r="B46" s="31" t="str">
        <f>Grunddatatabell!A40</f>
        <v>Hummelstaskolans idrottshall</v>
      </c>
      <c r="C46" s="32">
        <f>Grunddatatabell!H40</f>
        <v>894000</v>
      </c>
      <c r="D46" s="32">
        <f>Grunddatatabell!I40</f>
        <v>622</v>
      </c>
      <c r="I46"/>
    </row>
    <row r="47" spans="1:9" x14ac:dyDescent="0.25">
      <c r="A47" s="24" t="str">
        <f>Grunddatatabell!C44</f>
        <v>34051</v>
      </c>
      <c r="B47" s="31" t="str">
        <f>Grunddatatabell!A44</f>
        <v>Korsängsskolans idrottshall</v>
      </c>
      <c r="C47" s="32">
        <f>Grunddatatabell!H44</f>
        <v>993000</v>
      </c>
      <c r="D47" s="32">
        <f>Grunddatatabell!I44</f>
        <v>1192</v>
      </c>
      <c r="I47"/>
    </row>
    <row r="48" spans="1:9" x14ac:dyDescent="0.25">
      <c r="A48" s="24" t="str">
        <f>Grunddatatabell!C46</f>
        <v>34051</v>
      </c>
      <c r="B48" s="31" t="str">
        <f>Grunddatatabell!A46</f>
        <v>Rombergaskolans idrottshall</v>
      </c>
      <c r="C48" s="32">
        <f>Grunddatatabell!H46</f>
        <v>334000</v>
      </c>
      <c r="D48" s="32">
        <f>Grunddatatabell!I46</f>
        <v>389</v>
      </c>
      <c r="I48"/>
    </row>
    <row r="49" spans="1:9" x14ac:dyDescent="0.25">
      <c r="A49" s="24" t="str">
        <f>Grunddatatabell!C41</f>
        <v>34051</v>
      </c>
      <c r="B49" s="31" t="str">
        <f>Grunddatatabell!A41</f>
        <v>S:t Iliansskolans idrottshall</v>
      </c>
      <c r="C49" s="32">
        <f>Grunddatatabell!H41</f>
        <v>1809000</v>
      </c>
      <c r="D49" s="32">
        <f>Grunddatatabell!I41</f>
        <v>2643</v>
      </c>
      <c r="I49"/>
    </row>
    <row r="50" spans="1:9" x14ac:dyDescent="0.25">
      <c r="A50" s="24" t="str">
        <f>Grunddatatabell!C47</f>
        <v>34051</v>
      </c>
      <c r="B50" s="31" t="str">
        <f>Grunddatatabell!A47</f>
        <v>Skolstaskolans idrottshall</v>
      </c>
      <c r="C50" s="32">
        <f>Grunddatatabell!H47</f>
        <v>390000</v>
      </c>
      <c r="D50" s="32">
        <f>Grunddatatabell!I47</f>
        <v>329</v>
      </c>
      <c r="I50"/>
    </row>
    <row r="51" spans="1:9" x14ac:dyDescent="0.25">
      <c r="A51" s="24" t="str">
        <f>Grunddatatabell!C45</f>
        <v>34051</v>
      </c>
      <c r="B51" s="31" t="str">
        <f>Grunddatatabell!A45</f>
        <v>Västerledsskolans idrottshall</v>
      </c>
      <c r="C51" s="32">
        <f>Grunddatatabell!H45</f>
        <v>760000</v>
      </c>
      <c r="D51" s="32">
        <f>Grunddatatabell!I45</f>
        <v>997</v>
      </c>
      <c r="I51"/>
    </row>
    <row r="52" spans="1:9" x14ac:dyDescent="0.25">
      <c r="A52" s="24" t="str">
        <f>Grunddatatabell!C43</f>
        <v>34051</v>
      </c>
      <c r="B52" s="31" t="str">
        <f>Grunddatatabell!A43</f>
        <v>Örsundsbroskolan idrottshall</v>
      </c>
      <c r="C52" s="32">
        <f>Grunddatatabell!H43</f>
        <v>2318000</v>
      </c>
      <c r="D52" s="32">
        <f>Grunddatatabell!I43</f>
        <v>2014</v>
      </c>
      <c r="I52"/>
    </row>
    <row r="53" spans="1:9" x14ac:dyDescent="0.25">
      <c r="A53">
        <f>Grunddatatabell!C51</f>
        <v>34051</v>
      </c>
      <c r="B53" s="25" t="str">
        <f>Grunddatatabell!A51</f>
        <v>Ungdomens hus - Skatehall</v>
      </c>
      <c r="C53" s="26">
        <f>Grunddatatabell!H51</f>
        <v>354000</v>
      </c>
      <c r="D53" s="26">
        <f>Grunddatatabell!I51</f>
        <v>198</v>
      </c>
      <c r="I53"/>
    </row>
    <row r="54" spans="1:9" x14ac:dyDescent="0.25">
      <c r="A54">
        <f>Grunddatatabell!C17</f>
        <v>34030</v>
      </c>
      <c r="B54" s="25" t="str">
        <f>Grunddatatabell!A17</f>
        <v>Pepparrotsbadet</v>
      </c>
      <c r="C54" s="26">
        <f>Grunddatatabell!H17</f>
        <v>22746000</v>
      </c>
      <c r="D54" s="26">
        <f>Grunddatatabell!I17</f>
        <v>9850</v>
      </c>
      <c r="I54"/>
    </row>
    <row r="55" spans="1:9" x14ac:dyDescent="0.25">
      <c r="A55">
        <f>Grunddatatabell!C53</f>
        <v>34061</v>
      </c>
      <c r="B55" s="25" t="str">
        <f>Grunddatatabell!A53</f>
        <v>Kaptensgatan 19</v>
      </c>
      <c r="C55" s="26">
        <f>Grunddatatabell!H53</f>
        <v>110000</v>
      </c>
      <c r="D55" s="26">
        <f>Grunddatatabell!I53</f>
        <v>0</v>
      </c>
      <c r="I55"/>
    </row>
    <row r="56" spans="1:9" x14ac:dyDescent="0.25">
      <c r="A56">
        <v>34000</v>
      </c>
      <c r="B56" s="31" t="str">
        <f>Grunddatatabell!A52</f>
        <v>Vattumannen</v>
      </c>
      <c r="C56" s="32">
        <f>Grunddatatabell!H52*0.5</f>
        <v>163500</v>
      </c>
      <c r="D56" s="32">
        <f>Grunddatatabell!I52*0.5</f>
        <v>200</v>
      </c>
      <c r="I56"/>
    </row>
    <row r="57" spans="1:9" ht="16.5" customHeight="1" x14ac:dyDescent="0.25">
      <c r="A57" s="24"/>
      <c r="B57" s="27"/>
      <c r="C57" s="28">
        <f>SUM(C20:C56)</f>
        <v>60357500</v>
      </c>
      <c r="D57" s="28">
        <f>SUM(D20:D52)</f>
        <v>46934</v>
      </c>
      <c r="I57"/>
    </row>
    <row r="58" spans="1:9" hidden="1" x14ac:dyDescent="0.25">
      <c r="A58" s="24"/>
      <c r="B58" s="35"/>
      <c r="C58" s="36">
        <f>Grunddatatabell!H67</f>
        <v>551000</v>
      </c>
      <c r="D58" s="36"/>
      <c r="I58"/>
    </row>
    <row r="59" spans="1:9" hidden="1" x14ac:dyDescent="0.25">
      <c r="A59" s="24"/>
      <c r="B59" s="35"/>
      <c r="C59" s="36">
        <f>SUM(C57:C58)</f>
        <v>60908500</v>
      </c>
      <c r="D59" s="36"/>
      <c r="I59"/>
    </row>
    <row r="60" spans="1:9" hidden="1" x14ac:dyDescent="0.25">
      <c r="A60" s="24"/>
      <c r="B60" s="29"/>
      <c r="C60" s="30">
        <v>60908500</v>
      </c>
      <c r="D60" s="30"/>
      <c r="I60"/>
    </row>
    <row r="61" spans="1:9" hidden="1" x14ac:dyDescent="0.25">
      <c r="A61" s="24"/>
      <c r="B61" s="29"/>
      <c r="C61" s="30">
        <f>C60-C59</f>
        <v>0</v>
      </c>
      <c r="D61" s="30"/>
      <c r="I61"/>
    </row>
    <row r="62" spans="1:9" x14ac:dyDescent="0.25">
      <c r="A62" s="24"/>
      <c r="B62" s="29"/>
      <c r="C62" s="30"/>
      <c r="D62" s="30"/>
      <c r="I62"/>
    </row>
    <row r="63" spans="1:9" x14ac:dyDescent="0.25">
      <c r="B63" s="1" t="s">
        <v>59</v>
      </c>
      <c r="I63"/>
    </row>
    <row r="64" spans="1:9" ht="17.25" x14ac:dyDescent="0.25">
      <c r="B64" s="4" t="s">
        <v>61</v>
      </c>
      <c r="C64" s="4" t="s">
        <v>106</v>
      </c>
      <c r="D64" s="4" t="s">
        <v>91</v>
      </c>
      <c r="I64"/>
    </row>
    <row r="65" spans="1:9" x14ac:dyDescent="0.25">
      <c r="A65">
        <f>Grunddatatabell!C52</f>
        <v>39030</v>
      </c>
      <c r="B65" s="31" t="str">
        <f>Grunddatatabell!A52</f>
        <v>Vattumannen</v>
      </c>
      <c r="C65" s="32">
        <f>Grunddatatabell!H52*0.5</f>
        <v>163500</v>
      </c>
      <c r="D65" s="32">
        <f>Grunddatatabell!I52*0.5</f>
        <v>200</v>
      </c>
      <c r="I65"/>
    </row>
    <row r="66" spans="1:9" x14ac:dyDescent="0.25">
      <c r="A66">
        <v>39030</v>
      </c>
      <c r="B66" s="31" t="s">
        <v>108</v>
      </c>
      <c r="C66" s="32">
        <f>Grunddatatabell!H54</f>
        <v>268333</v>
      </c>
      <c r="D66" s="32"/>
      <c r="I66"/>
    </row>
    <row r="67" spans="1:9" x14ac:dyDescent="0.25">
      <c r="B67" s="31" t="str">
        <f>Grunddatatabell!A55</f>
        <v>Samlingsobj. övergripande kostnader</v>
      </c>
      <c r="C67" s="32">
        <f>Grunddatatabell!H55</f>
        <v>406000</v>
      </c>
      <c r="D67" s="32">
        <f>Grunddatatabell!I55</f>
        <v>0</v>
      </c>
      <c r="I67"/>
    </row>
    <row r="68" spans="1:9" x14ac:dyDescent="0.25">
      <c r="B68" s="27"/>
      <c r="C68" s="28">
        <f>SUM(C65:C67)</f>
        <v>837833</v>
      </c>
      <c r="D68" s="28">
        <f>SUM(D65:D67)</f>
        <v>200</v>
      </c>
      <c r="I68"/>
    </row>
    <row r="69" spans="1:9" x14ac:dyDescent="0.25">
      <c r="I69"/>
    </row>
    <row r="71" spans="1:9" x14ac:dyDescent="0.25">
      <c r="B71" s="33" t="s">
        <v>92</v>
      </c>
      <c r="C71" s="28">
        <f>C15+C57+C68</f>
        <v>68279333</v>
      </c>
      <c r="E71" s="23"/>
    </row>
  </sheetData>
  <sortState ref="A18:E50">
    <sortCondition ref="A18:A50"/>
    <sortCondition ref="B18:B50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Grunddatatabell</vt:lpstr>
      <vt:lpstr>Sammanställning</vt:lpstr>
    </vt:vector>
  </TitlesOfParts>
  <Company>Enköpings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Bergdahl</dc:creator>
  <cp:lastModifiedBy>Eva Jansson</cp:lastModifiedBy>
  <cp:lastPrinted>2020-02-04T12:42:55Z</cp:lastPrinted>
  <dcterms:created xsi:type="dcterms:W3CDTF">2020-01-29T09:17:03Z</dcterms:created>
  <dcterms:modified xsi:type="dcterms:W3CDTF">2022-09-27T10:58:48Z</dcterms:modified>
</cp:coreProperties>
</file>